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Income statement" sheetId="2" state="visible" r:id="rId2"/>
    <sheet name="Balance sheet" sheetId="3" state="visible" r:id="rId3"/>
    <sheet name="Cash flow" sheetId="4" state="visible" r:id="rId4"/>
    <sheet name="Schedules" sheetId="5" state="visible" r:id="rId5"/>
    <sheet name="Drivers" sheetId="6" state="visible" r:id="rId6"/>
    <sheet name="KPIs" sheetId="7" state="visible" r:id="rId7"/>
    <sheet name="Bridge" sheetId="8" state="visible" r:id="rId8"/>
    <sheet name="Decisions" sheetId="9" state="visible" r:id="rId9"/>
    <sheet name="Assumptions" sheetId="10" state="visible" r:id="rId10"/>
    <sheet name="Gap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,,;[Red](#,##0.0,,)"/>
    <numFmt numFmtId="165" formatCode="0.0%"/>
    <numFmt numFmtId="166" formatCode="#,##0.0;[Red](#,##0.0)"/>
  </numFmts>
  <fonts count="9">
    <font>
      <name val="Calibri"/>
      <family val="2"/>
      <color theme="1"/>
      <sz val="11"/>
      <scheme val="minor"/>
    </font>
    <font>
      <name val="Calibri"/>
      <b val="1"/>
      <color rgb="FF0C5B3B"/>
      <sz val="16"/>
    </font>
    <font>
      <name val="Calibri"/>
      <b val="1"/>
      <color rgb="FF16211C"/>
      <sz val="10"/>
    </font>
    <font>
      <name val="Calibri"/>
      <color rgb="FF16211C"/>
      <sz val="10"/>
    </font>
    <font>
      <name val="Calibri"/>
      <b val="1"/>
      <color rgb="FF0C5B3B"/>
      <sz val="13"/>
    </font>
    <font>
      <name val="Calibri"/>
      <i val="1"/>
      <color rgb="FF6F7672"/>
      <sz val="9"/>
    </font>
    <font>
      <name val="Calibri"/>
      <color rgb="FF6F7672"/>
      <sz val="9"/>
    </font>
    <font>
      <name val="Calibri"/>
      <color rgb="FF9A5A10"/>
      <sz val="10"/>
    </font>
    <font>
      <name val="Calibri"/>
      <b val="1"/>
      <color rgb="FF0C5B3B"/>
      <sz val="11"/>
    </font>
  </fonts>
  <fills count="3">
    <fill>
      <patternFill/>
    </fill>
    <fill>
      <patternFill patternType="gray125"/>
    </fill>
    <fill>
      <patternFill patternType="solid">
        <fgColor rgb="FFF1F5F2"/>
      </patternFill>
    </fill>
  </fills>
  <borders count="3">
    <border>
      <left/>
      <right/>
      <top/>
      <bottom/>
      <diagonal/>
    </border>
    <border>
      <bottom style="thin">
        <color rgb="FFE3E6E0"/>
      </bottom>
    </border>
    <border>
      <left style="thin">
        <color rgb="FFE3E6E0"/>
      </left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horizontal="left" vertical="bottom" wrapText="1"/>
    </xf>
    <xf numFmtId="0" fontId="6" fillId="0" borderId="1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left"/>
    </xf>
    <xf numFmtId="164" fontId="3" fillId="0" borderId="0" pivotButton="0" quotePrefix="0" xfId="0"/>
    <xf numFmtId="164" fontId="3" fillId="0" borderId="2" pivotButton="0" quotePrefix="0" xfId="0"/>
    <xf numFmtId="0" fontId="3" fillId="0" borderId="0" applyAlignment="1" pivotButton="0" quotePrefix="0" xfId="0">
      <alignment horizontal="left" indent="1"/>
    </xf>
    <xf numFmtId="0" fontId="2" fillId="2" borderId="0" applyAlignment="1" pivotButton="0" quotePrefix="0" xfId="0">
      <alignment horizontal="left"/>
    </xf>
    <xf numFmtId="164" fontId="2" fillId="2" borderId="0" pivotButton="0" quotePrefix="0" xfId="0"/>
    <xf numFmtId="164" fontId="2" fillId="2" borderId="2" pivotButton="0" quotePrefix="0" xfId="0"/>
    <xf numFmtId="3" fontId="3" fillId="0" borderId="0" pivotButton="0" quotePrefix="0" xfId="0"/>
    <xf numFmtId="3" fontId="3" fillId="0" borderId="2" pivotButton="0" quotePrefix="0" xfId="0"/>
    <xf numFmtId="0" fontId="6" fillId="0" borderId="0" applyAlignment="1" pivotButton="0" quotePrefix="0" xfId="0">
      <alignment vertical="top" wrapText="1"/>
    </xf>
    <xf numFmtId="165" fontId="3" fillId="0" borderId="0" pivotButton="0" quotePrefix="0" xfId="0"/>
    <xf numFmtId="165" fontId="3" fillId="0" borderId="2" pivotButton="0" quotePrefix="0" xfId="0"/>
    <xf numFmtId="166" fontId="3" fillId="0" borderId="0" pivotButton="0" quotePrefix="0" xfId="0"/>
    <xf numFmtId="166" fontId="3" fillId="0" borderId="2" pivotButton="0" quotePrefix="0" xfId="0"/>
    <xf numFmtId="0" fontId="6" fillId="0" borderId="0" pivotButton="0" quotePrefix="0" xfId="0"/>
    <xf numFmtId="0" fontId="3" fillId="0" borderId="0" pivotButton="0" quotePrefix="0" xfId="0"/>
    <xf numFmtId="166" fontId="3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C5B3B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Demo Foods Ltd - FP&amp;A workbook</t>
        </is>
      </c>
    </row>
    <row r="3">
      <c r="A3" s="2" t="inlineStr">
        <is>
          <t>Period</t>
        </is>
      </c>
      <c r="B3" s="3" t="inlineStr">
        <is>
          <t>2025-01-31 to 2025-12-31</t>
        </is>
      </c>
    </row>
    <row r="4">
      <c r="A4" s="2" t="inlineStr">
        <is>
          <t>Currency</t>
        </is>
      </c>
      <c r="B4" s="3" t="inlineStr">
        <is>
          <t>NGN; statements are shown in millions</t>
        </is>
      </c>
    </row>
    <row r="5">
      <c r="A5" s="2" t="inlineStr">
        <is>
          <t>Headline</t>
        </is>
      </c>
      <c r="B5" s="3" t="inlineStr">
        <is>
          <t>FY2025 EBITDA 167.9m, 104.1m behind budget: volume -59.6m, unit cost -23.2m.</t>
        </is>
      </c>
    </row>
    <row r="6">
      <c r="A6" s="2" t="inlineStr">
        <is>
          <t>Released</t>
        </is>
      </c>
      <c r="B6" s="3" t="inlineStr">
        <is>
          <t>yes</t>
        </is>
      </c>
    </row>
    <row r="7">
      <c r="A7" s="2" t="inlineStr"/>
      <c r="B7" s="3" t="inlineStr"/>
    </row>
    <row r="8">
      <c r="A8" s="2" t="inlineStr">
        <is>
          <t>How to use this</t>
        </is>
      </c>
      <c r="B8" s="3" t="inlineStr">
        <is>
          <t>Bold rows are live Excel formulas. Change an input row and the subtotals, margins and totals move with it - the arithmetic is in the sheet, not behind it.</t>
        </is>
      </c>
    </row>
    <row r="9">
      <c r="A9" s="2" t="inlineStr">
        <is>
          <t>Where figures come from</t>
        </is>
      </c>
      <c r="B9" s="3" t="inlineStr">
        <is>
          <t>Every schedule carries a Workings column saying what produced the figure and where its rate came from.</t>
        </is>
      </c>
    </row>
    <row r="10">
      <c r="A10" s="2" t="inlineStr">
        <is>
          <t>What is assumed</t>
        </is>
      </c>
      <c r="B10" s="3" t="inlineStr">
        <is>
          <t>The Assumptions sheet lists every default the engine substituted, and what replaces it.</t>
        </is>
      </c>
    </row>
    <row r="11">
      <c r="A11" s="2" t="inlineStr">
        <is>
          <t>What is missing</t>
        </is>
      </c>
      <c r="B11" s="3" t="inlineStr">
        <is>
          <t>The Gaps sheet lists every NOT AVAILABLE with the file that would fill it.</t>
        </is>
      </c>
    </row>
    <row r="12">
      <c r="A12" s="2" t="inlineStr"/>
      <c r="B12" s="3" t="inlineStr"/>
    </row>
    <row r="13">
      <c r="A13" s="2" t="inlineStr">
        <is>
          <t>Not advice</t>
        </is>
      </c>
      <c r="B13" s="3" t="inlineStr">
        <is>
          <t>Operational analysis only - not advice on investments, tax or legal matters.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C5B3B"/>
    <outlinePr summaryBelow="1" summaryRight="1"/>
    <pageSetUpPr/>
  </sheetPr>
  <dimension ref="A1:N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</cols>
  <sheetData>
    <row r="1">
      <c r="A1" s="4" t="inlineStr">
        <is>
          <t>Income statement</t>
        </is>
      </c>
    </row>
    <row r="2">
      <c r="A2" s="5" t="inlineStr">
        <is>
          <t>NGN, millions. Bold rows are live formulas - change an input and they move.</t>
        </is>
      </c>
    </row>
    <row r="4">
      <c r="A4" s="6" t="inlineStr">
        <is>
          <t>NGN'm</t>
        </is>
      </c>
      <c r="B4" s="7" t="inlineStr">
        <is>
          <t>2026-01</t>
        </is>
      </c>
      <c r="C4" s="7" t="inlineStr">
        <is>
          <t>2026-02</t>
        </is>
      </c>
      <c r="D4" s="7" t="inlineStr">
        <is>
          <t>2026-03</t>
        </is>
      </c>
      <c r="E4" s="7" t="inlineStr">
        <is>
          <t>2026-04</t>
        </is>
      </c>
      <c r="F4" s="7" t="inlineStr">
        <is>
          <t>2026-05</t>
        </is>
      </c>
      <c r="G4" s="7" t="inlineStr">
        <is>
          <t>2026-06</t>
        </is>
      </c>
      <c r="H4" s="7" t="inlineStr">
        <is>
          <t>2026-07</t>
        </is>
      </c>
      <c r="I4" s="7" t="inlineStr">
        <is>
          <t>2026-08</t>
        </is>
      </c>
      <c r="J4" s="7" t="inlineStr">
        <is>
          <t>2026-09</t>
        </is>
      </c>
      <c r="K4" s="7" t="inlineStr">
        <is>
          <t>2026-10</t>
        </is>
      </c>
      <c r="L4" s="7" t="inlineStr">
        <is>
          <t>2026-11</t>
        </is>
      </c>
      <c r="M4" s="7" t="inlineStr">
        <is>
          <t>2026-12</t>
        </is>
      </c>
      <c r="N4" s="7" t="inlineStr">
        <is>
          <t>Year</t>
        </is>
      </c>
    </row>
    <row r="5">
      <c r="A5" s="8" t="inlineStr">
        <is>
          <t>Revenue</t>
        </is>
      </c>
      <c r="B5" s="9" t="n">
        <v>132287783.9</v>
      </c>
      <c r="C5" s="9" t="n">
        <v>127083919.8</v>
      </c>
      <c r="D5" s="9" t="n">
        <v>145101986.15</v>
      </c>
      <c r="E5" s="9" t="n">
        <v>151522365.37</v>
      </c>
      <c r="F5" s="9" t="n">
        <v>152312448.39</v>
      </c>
      <c r="G5" s="9" t="n">
        <v>150217451.74</v>
      </c>
      <c r="H5" s="9" t="n">
        <v>145754111.86</v>
      </c>
      <c r="I5" s="9" t="n">
        <v>141245575.23</v>
      </c>
      <c r="J5" s="9" t="n">
        <v>154357863.72</v>
      </c>
      <c r="K5" s="9" t="n">
        <v>161327665.93</v>
      </c>
      <c r="L5" s="9" t="n">
        <v>165549968.18</v>
      </c>
      <c r="M5" s="9" t="n">
        <v>141536262.4</v>
      </c>
      <c r="N5" s="10">
        <f>SUM(B5:M5)</f>
        <v/>
      </c>
    </row>
    <row r="6">
      <c r="A6" s="8" t="inlineStr">
        <is>
          <t>Other operating income</t>
        </is>
      </c>
      <c r="B6" s="9" t="n">
        <v>301971.35</v>
      </c>
      <c r="C6" s="9" t="n">
        <v>301971.35</v>
      </c>
      <c r="D6" s="9" t="n">
        <v>301971.35</v>
      </c>
      <c r="E6" s="9" t="n">
        <v>301971.35</v>
      </c>
      <c r="F6" s="9" t="n">
        <v>301971.35</v>
      </c>
      <c r="G6" s="9" t="n">
        <v>301971.35</v>
      </c>
      <c r="H6" s="9" t="n">
        <v>301971.35</v>
      </c>
      <c r="I6" s="9" t="n">
        <v>301971.35</v>
      </c>
      <c r="J6" s="9" t="n">
        <v>301971.35</v>
      </c>
      <c r="K6" s="9" t="n">
        <v>301971.35</v>
      </c>
      <c r="L6" s="9" t="n">
        <v>301971.35</v>
      </c>
      <c r="M6" s="9" t="n">
        <v>301971.35</v>
      </c>
      <c r="N6" s="10">
        <f>SUM(B6:M6)</f>
        <v/>
      </c>
    </row>
    <row r="7">
      <c r="A7" s="11" t="inlineStr">
        <is>
          <t>Cost of sales - materials</t>
        </is>
      </c>
      <c r="B7" s="9" t="n">
        <v>77331018.13</v>
      </c>
      <c r="C7" s="9" t="n">
        <v>74289013.06</v>
      </c>
      <c r="D7" s="9" t="n">
        <v>84821772.59</v>
      </c>
      <c r="E7" s="9" t="n">
        <v>88574911.73999999</v>
      </c>
      <c r="F7" s="9" t="n">
        <v>89036767.88</v>
      </c>
      <c r="G7" s="9" t="n">
        <v>87812102.84</v>
      </c>
      <c r="H7" s="9" t="n">
        <v>85202983.48</v>
      </c>
      <c r="I7" s="9" t="n">
        <v>82567443.62</v>
      </c>
      <c r="J7" s="9" t="n">
        <v>90232449.33</v>
      </c>
      <c r="K7" s="9" t="n">
        <v>94306762.81</v>
      </c>
      <c r="L7" s="9" t="n">
        <v>96774979.62</v>
      </c>
      <c r="M7" s="9" t="n">
        <v>82737369.63</v>
      </c>
      <c r="N7" s="10">
        <f>SUM(B7:M7)</f>
        <v/>
      </c>
    </row>
    <row r="8">
      <c r="A8" s="11" t="inlineStr">
        <is>
          <t>Cost of sales - direct labour</t>
        </is>
      </c>
      <c r="B8" s="9" t="n">
        <v>9070105.949999999</v>
      </c>
      <c r="C8" s="9" t="n">
        <v>8713311.109999999</v>
      </c>
      <c r="D8" s="9" t="n">
        <v>9948691.779999999</v>
      </c>
      <c r="E8" s="9" t="n">
        <v>10388895.09</v>
      </c>
      <c r="F8" s="9" t="n">
        <v>10443065.9</v>
      </c>
      <c r="G8" s="9" t="n">
        <v>10299425.72</v>
      </c>
      <c r="H8" s="9" t="n">
        <v>9993403.77</v>
      </c>
      <c r="I8" s="9" t="n">
        <v>9684282.970000001</v>
      </c>
      <c r="J8" s="9" t="n">
        <v>10583306.62</v>
      </c>
      <c r="K8" s="9" t="n">
        <v>11061180.26</v>
      </c>
      <c r="L8" s="9" t="n">
        <v>11350675.84</v>
      </c>
      <c r="M8" s="9" t="n">
        <v>9704213.48</v>
      </c>
      <c r="N8" s="10">
        <f>SUM(B8:M8)</f>
        <v/>
      </c>
    </row>
    <row r="9">
      <c r="A9" s="11" t="inlineStr">
        <is>
          <t>Cost of sales - energy and fuel</t>
        </is>
      </c>
      <c r="B9" s="9" t="n">
        <v>7732901.41</v>
      </c>
      <c r="C9" s="9" t="n">
        <v>7428708.79</v>
      </c>
      <c r="D9" s="9" t="n">
        <v>8481957.439999999</v>
      </c>
      <c r="E9" s="9" t="n">
        <v>8857261.630000001</v>
      </c>
      <c r="F9" s="9" t="n">
        <v>8903446.050000001</v>
      </c>
      <c r="G9" s="9" t="n">
        <v>8780982.720000001</v>
      </c>
      <c r="H9" s="9" t="n">
        <v>8520077.539999999</v>
      </c>
      <c r="I9" s="9" t="n">
        <v>8256530.39</v>
      </c>
      <c r="J9" s="9" t="n">
        <v>9023011.09</v>
      </c>
      <c r="K9" s="9" t="n">
        <v>9430431.880000001</v>
      </c>
      <c r="L9" s="9" t="n">
        <v>9677247.17</v>
      </c>
      <c r="M9" s="9" t="n">
        <v>8273522.55</v>
      </c>
      <c r="N9" s="10">
        <f>SUM(B9:M9)</f>
        <v/>
      </c>
    </row>
    <row r="10">
      <c r="A10" s="11" t="inlineStr">
        <is>
          <t>Cost of sales - other direct</t>
        </is>
      </c>
      <c r="B10" s="9" t="n">
        <v>1538492.37</v>
      </c>
      <c r="C10" s="9" t="n">
        <v>1477972</v>
      </c>
      <c r="D10" s="9" t="n">
        <v>1687520.13</v>
      </c>
      <c r="E10" s="9" t="n">
        <v>1762188.44</v>
      </c>
      <c r="F10" s="9" t="n">
        <v>1771377.01</v>
      </c>
      <c r="G10" s="9" t="n">
        <v>1747012.43</v>
      </c>
      <c r="H10" s="9" t="n">
        <v>1695104.28</v>
      </c>
      <c r="I10" s="9" t="n">
        <v>1642670.5</v>
      </c>
      <c r="J10" s="9" t="n">
        <v>1795164.97</v>
      </c>
      <c r="K10" s="9" t="n">
        <v>1876223</v>
      </c>
      <c r="L10" s="9" t="n">
        <v>1925327.91</v>
      </c>
      <c r="M10" s="9" t="n">
        <v>1646051.16</v>
      </c>
      <c r="N10" s="10">
        <f>SUM(B10:M10)</f>
        <v/>
      </c>
    </row>
    <row r="11">
      <c r="A11" s="12" t="inlineStr">
        <is>
          <t>Cost of sales</t>
        </is>
      </c>
      <c r="B11" s="13">
        <f>B7+B8+B9+B10</f>
        <v/>
      </c>
      <c r="C11" s="13">
        <f>C7+C8+C9+C10</f>
        <v/>
      </c>
      <c r="D11" s="13">
        <f>D7+D8+D9+D10</f>
        <v/>
      </c>
      <c r="E11" s="13">
        <f>E7+E8+E9+E10</f>
        <v/>
      </c>
      <c r="F11" s="13">
        <f>F7+F8+F9+F10</f>
        <v/>
      </c>
      <c r="G11" s="13">
        <f>G7+G8+G9+G10</f>
        <v/>
      </c>
      <c r="H11" s="13">
        <f>H7+H8+H9+H10</f>
        <v/>
      </c>
      <c r="I11" s="13">
        <f>I7+I8+I9+I10</f>
        <v/>
      </c>
      <c r="J11" s="13">
        <f>J7+J8+J9+J10</f>
        <v/>
      </c>
      <c r="K11" s="13">
        <f>K7+K8+K9+K10</f>
        <v/>
      </c>
      <c r="L11" s="13">
        <f>L7+L8+L9+L10</f>
        <v/>
      </c>
      <c r="M11" s="13">
        <f>M7+M8+M9+M10</f>
        <v/>
      </c>
      <c r="N11" s="14">
        <f>N7+N8+N9+N10</f>
        <v/>
      </c>
    </row>
    <row r="12">
      <c r="A12" s="12" t="inlineStr">
        <is>
          <t>Gross margin</t>
        </is>
      </c>
      <c r="B12" s="13">
        <f>B5-B11</f>
        <v/>
      </c>
      <c r="C12" s="13">
        <f>C5-C11</f>
        <v/>
      </c>
      <c r="D12" s="13">
        <f>D5-D11</f>
        <v/>
      </c>
      <c r="E12" s="13">
        <f>E5-E11</f>
        <v/>
      </c>
      <c r="F12" s="13">
        <f>F5-F11</f>
        <v/>
      </c>
      <c r="G12" s="13">
        <f>G5-G11</f>
        <v/>
      </c>
      <c r="H12" s="13">
        <f>H5-H11</f>
        <v/>
      </c>
      <c r="I12" s="13">
        <f>I5-I11</f>
        <v/>
      </c>
      <c r="J12" s="13">
        <f>J5-J11</f>
        <v/>
      </c>
      <c r="K12" s="13">
        <f>K5-K11</f>
        <v/>
      </c>
      <c r="L12" s="13">
        <f>L5-L11</f>
        <v/>
      </c>
      <c r="M12" s="13">
        <f>M5-M11</f>
        <v/>
      </c>
      <c r="N12" s="14">
        <f>N5-N11</f>
        <v/>
      </c>
    </row>
    <row r="13">
      <c r="A13" s="11" t="inlineStr">
        <is>
          <t>Selling and distribution</t>
        </is>
      </c>
      <c r="B13" s="9" t="n">
        <v>7301078.11</v>
      </c>
      <c r="C13" s="9" t="n">
        <v>7301078.11</v>
      </c>
      <c r="D13" s="9" t="n">
        <v>7301078.11</v>
      </c>
      <c r="E13" s="9" t="n">
        <v>7301078.11</v>
      </c>
      <c r="F13" s="9" t="n">
        <v>7301078.11</v>
      </c>
      <c r="G13" s="9" t="n">
        <v>7301078.11</v>
      </c>
      <c r="H13" s="9" t="n">
        <v>7301078.11</v>
      </c>
      <c r="I13" s="9" t="n">
        <v>7301078.11</v>
      </c>
      <c r="J13" s="9" t="n">
        <v>7301078.11</v>
      </c>
      <c r="K13" s="9" t="n">
        <v>7301078.11</v>
      </c>
      <c r="L13" s="9" t="n">
        <v>7301078.11</v>
      </c>
      <c r="M13" s="9" t="n">
        <v>7301078.11</v>
      </c>
      <c r="N13" s="10">
        <f>SUM(B13:M13)</f>
        <v/>
      </c>
    </row>
    <row r="14">
      <c r="A14" s="11" t="inlineStr">
        <is>
          <t>Personnel (indirect)</t>
        </is>
      </c>
      <c r="B14" s="9" t="n">
        <v>12737701.15</v>
      </c>
      <c r="C14" s="9" t="n">
        <v>12737701.15</v>
      </c>
      <c r="D14" s="9" t="n">
        <v>12737701.15</v>
      </c>
      <c r="E14" s="9" t="n">
        <v>12737701.15</v>
      </c>
      <c r="F14" s="9" t="n">
        <v>12737701.15</v>
      </c>
      <c r="G14" s="9" t="n">
        <v>12737701.15</v>
      </c>
      <c r="H14" s="9" t="n">
        <v>12737701.15</v>
      </c>
      <c r="I14" s="9" t="n">
        <v>12737701.15</v>
      </c>
      <c r="J14" s="9" t="n">
        <v>12737701.15</v>
      </c>
      <c r="K14" s="9" t="n">
        <v>12737701.15</v>
      </c>
      <c r="L14" s="9" t="n">
        <v>12737701.15</v>
      </c>
      <c r="M14" s="9" t="n">
        <v>12737701.15</v>
      </c>
      <c r="N14" s="10">
        <f>SUM(B14:M14)</f>
        <v/>
      </c>
    </row>
    <row r="15">
      <c r="A15" s="11" t="inlineStr">
        <is>
          <t>General and administrative</t>
        </is>
      </c>
      <c r="B15" s="9" t="n">
        <v>3933193.06</v>
      </c>
      <c r="C15" s="9" t="n">
        <v>3933193.06</v>
      </c>
      <c r="D15" s="9" t="n">
        <v>3933193.06</v>
      </c>
      <c r="E15" s="9" t="n">
        <v>3933193.06</v>
      </c>
      <c r="F15" s="9" t="n">
        <v>3933193.06</v>
      </c>
      <c r="G15" s="9" t="n">
        <v>3933193.06</v>
      </c>
      <c r="H15" s="9" t="n">
        <v>3933193.06</v>
      </c>
      <c r="I15" s="9" t="n">
        <v>3933193.06</v>
      </c>
      <c r="J15" s="9" t="n">
        <v>3933193.06</v>
      </c>
      <c r="K15" s="9" t="n">
        <v>3933193.06</v>
      </c>
      <c r="L15" s="9" t="n">
        <v>3933193.06</v>
      </c>
      <c r="M15" s="9" t="n">
        <v>3933193.06</v>
      </c>
      <c r="N15" s="10">
        <f>SUM(B15:M15)</f>
        <v/>
      </c>
    </row>
    <row r="16">
      <c r="A16" s="11" t="inlineStr">
        <is>
          <t>Repairs and maintenance</t>
        </is>
      </c>
      <c r="B16" s="9" t="n">
        <v>2719904.27</v>
      </c>
      <c r="C16" s="9" t="n">
        <v>2719904.27</v>
      </c>
      <c r="D16" s="9" t="n">
        <v>2719904.27</v>
      </c>
      <c r="E16" s="9" t="n">
        <v>2719904.27</v>
      </c>
      <c r="F16" s="9" t="n">
        <v>2719904.27</v>
      </c>
      <c r="G16" s="9" t="n">
        <v>2719904.27</v>
      </c>
      <c r="H16" s="9" t="n">
        <v>2719904.27</v>
      </c>
      <c r="I16" s="9" t="n">
        <v>2719904.27</v>
      </c>
      <c r="J16" s="9" t="n">
        <v>2719904.27</v>
      </c>
      <c r="K16" s="9" t="n">
        <v>2719904.27</v>
      </c>
      <c r="L16" s="9" t="n">
        <v>2719904.27</v>
      </c>
      <c r="M16" s="9" t="n">
        <v>2719904.27</v>
      </c>
      <c r="N16" s="10">
        <f>SUM(B16:M16)</f>
        <v/>
      </c>
    </row>
    <row r="17">
      <c r="A17" s="11" t="inlineStr">
        <is>
          <t>Other operating expenses</t>
        </is>
      </c>
      <c r="B17" s="9" t="n">
        <v>619130.54</v>
      </c>
      <c r="C17" s="9" t="n">
        <v>594775.52</v>
      </c>
      <c r="D17" s="9" t="n">
        <v>679103.3</v>
      </c>
      <c r="E17" s="9" t="n">
        <v>709151.8199999999</v>
      </c>
      <c r="F17" s="9" t="n">
        <v>712849.55</v>
      </c>
      <c r="G17" s="9" t="n">
        <v>703044.59</v>
      </c>
      <c r="H17" s="9" t="n">
        <v>682155.36</v>
      </c>
      <c r="I17" s="9" t="n">
        <v>661054.6</v>
      </c>
      <c r="J17" s="9" t="n">
        <v>722422.46</v>
      </c>
      <c r="K17" s="9" t="n">
        <v>755042.39</v>
      </c>
      <c r="L17" s="9" t="n">
        <v>774803.52</v>
      </c>
      <c r="M17" s="9" t="n">
        <v>662415.0699999999</v>
      </c>
      <c r="N17" s="10">
        <f>SUM(B17:M17)</f>
        <v/>
      </c>
    </row>
    <row r="18">
      <c r="A18" s="12" t="inlineStr">
        <is>
          <t>Operating expenses</t>
        </is>
      </c>
      <c r="B18" s="13">
        <f>B13+B14+B15+B16+B17</f>
        <v/>
      </c>
      <c r="C18" s="13">
        <f>C13+C14+C15+C16+C17</f>
        <v/>
      </c>
      <c r="D18" s="13">
        <f>D13+D14+D15+D16+D17</f>
        <v/>
      </c>
      <c r="E18" s="13">
        <f>E13+E14+E15+E16+E17</f>
        <v/>
      </c>
      <c r="F18" s="13">
        <f>F13+F14+F15+F16+F17</f>
        <v/>
      </c>
      <c r="G18" s="13">
        <f>G13+G14+G15+G16+G17</f>
        <v/>
      </c>
      <c r="H18" s="13">
        <f>H13+H14+H15+H16+H17</f>
        <v/>
      </c>
      <c r="I18" s="13">
        <f>I13+I14+I15+I16+I17</f>
        <v/>
      </c>
      <c r="J18" s="13">
        <f>J13+J14+J15+J16+J17</f>
        <v/>
      </c>
      <c r="K18" s="13">
        <f>K13+K14+K15+K16+K17</f>
        <v/>
      </c>
      <c r="L18" s="13">
        <f>L13+L14+L15+L16+L17</f>
        <v/>
      </c>
      <c r="M18" s="13">
        <f>M13+M14+M15+M16+M17</f>
        <v/>
      </c>
      <c r="N18" s="14">
        <f>N13+N14+N15+N16+N17</f>
        <v/>
      </c>
    </row>
    <row r="19">
      <c r="A19" s="12" t="inlineStr">
        <is>
          <t>EBITDA (underlying)</t>
        </is>
      </c>
      <c r="B19" s="13">
        <f>B12+B6-B18</f>
        <v/>
      </c>
      <c r="C19" s="13">
        <f>C12+C6-C18</f>
        <v/>
      </c>
      <c r="D19" s="13">
        <f>D12+D6-D18</f>
        <v/>
      </c>
      <c r="E19" s="13">
        <f>E12+E6-E18</f>
        <v/>
      </c>
      <c r="F19" s="13">
        <f>F12+F6-F18</f>
        <v/>
      </c>
      <c r="G19" s="13">
        <f>G12+G6-G18</f>
        <v/>
      </c>
      <c r="H19" s="13">
        <f>H12+H6-H18</f>
        <v/>
      </c>
      <c r="I19" s="13">
        <f>I12+I6-I18</f>
        <v/>
      </c>
      <c r="J19" s="13">
        <f>J12+J6-J18</f>
        <v/>
      </c>
      <c r="K19" s="13">
        <f>K12+K6-K18</f>
        <v/>
      </c>
      <c r="L19" s="13">
        <f>L12+L6-L18</f>
        <v/>
      </c>
      <c r="M19" s="13">
        <f>M12+M6-M18</f>
        <v/>
      </c>
      <c r="N19" s="14">
        <f>N12+N6-N18</f>
        <v/>
      </c>
    </row>
    <row r="20">
      <c r="A20" s="8" t="inlineStr">
        <is>
          <t>Depreciation and amortisation</t>
        </is>
      </c>
      <c r="B20" s="9" t="n">
        <v>3200000</v>
      </c>
      <c r="C20" s="9" t="n">
        <v>3192211.4</v>
      </c>
      <c r="D20" s="9" t="n">
        <v>3184509.47</v>
      </c>
      <c r="E20" s="9" t="n">
        <v>3176893.23</v>
      </c>
      <c r="F20" s="9" t="n">
        <v>3169361.73</v>
      </c>
      <c r="G20" s="9" t="n">
        <v>3161914.04</v>
      </c>
      <c r="H20" s="9" t="n">
        <v>3154549.21</v>
      </c>
      <c r="I20" s="9" t="n">
        <v>3147266.32</v>
      </c>
      <c r="J20" s="9" t="n">
        <v>3140064.47</v>
      </c>
      <c r="K20" s="9" t="n">
        <v>3132942.76</v>
      </c>
      <c r="L20" s="9" t="n">
        <v>3125900.28</v>
      </c>
      <c r="M20" s="9" t="n">
        <v>3118936.16</v>
      </c>
      <c r="N20" s="10">
        <f>SUM(B20:M20)</f>
        <v/>
      </c>
    </row>
    <row r="21">
      <c r="A21" s="12" t="inlineStr">
        <is>
          <t>EBIT</t>
        </is>
      </c>
      <c r="B21" s="13">
        <f>B19-B20</f>
        <v/>
      </c>
      <c r="C21" s="13">
        <f>C19-C20</f>
        <v/>
      </c>
      <c r="D21" s="13">
        <f>D19-D20</f>
        <v/>
      </c>
      <c r="E21" s="13">
        <f>E19-E20</f>
        <v/>
      </c>
      <c r="F21" s="13">
        <f>F19-F20</f>
        <v/>
      </c>
      <c r="G21" s="13">
        <f>G19-G20</f>
        <v/>
      </c>
      <c r="H21" s="13">
        <f>H19-H20</f>
        <v/>
      </c>
      <c r="I21" s="13">
        <f>I19-I20</f>
        <v/>
      </c>
      <c r="J21" s="13">
        <f>J19-J20</f>
        <v/>
      </c>
      <c r="K21" s="13">
        <f>K19-K20</f>
        <v/>
      </c>
      <c r="L21" s="13">
        <f>L19-L20</f>
        <v/>
      </c>
      <c r="M21" s="13">
        <f>M19-M20</f>
        <v/>
      </c>
      <c r="N21" s="14">
        <f>N19-N20</f>
        <v/>
      </c>
    </row>
    <row r="22">
      <c r="A22" s="8" t="inlineStr">
        <is>
          <t>Finance cost</t>
        </is>
      </c>
      <c r="B22" s="9" t="n">
        <v>1364883.84</v>
      </c>
      <c r="C22" s="9" t="n">
        <v>1349056.04</v>
      </c>
      <c r="D22" s="9" t="n">
        <v>1333228.24</v>
      </c>
      <c r="E22" s="9" t="n">
        <v>1317400.45</v>
      </c>
      <c r="F22" s="9" t="n">
        <v>1301572.65</v>
      </c>
      <c r="G22" s="9" t="n">
        <v>1285744.85</v>
      </c>
      <c r="H22" s="9" t="n">
        <v>1269917.05</v>
      </c>
      <c r="I22" s="9" t="n">
        <v>1254089.25</v>
      </c>
      <c r="J22" s="9" t="n">
        <v>1238261.45</v>
      </c>
      <c r="K22" s="9" t="n">
        <v>1222433.65</v>
      </c>
      <c r="L22" s="9" t="n">
        <v>1206605.85</v>
      </c>
      <c r="M22" s="9" t="n">
        <v>1190778.06</v>
      </c>
      <c r="N22" s="10">
        <f>SUM(B22:M22)</f>
        <v/>
      </c>
    </row>
    <row r="23">
      <c r="A23" s="8" t="inlineStr">
        <is>
          <t>Finance income</t>
        </is>
      </c>
      <c r="B23" s="9" t="n">
        <v>133755.76</v>
      </c>
      <c r="C23" s="9" t="n">
        <v>133755.76</v>
      </c>
      <c r="D23" s="9" t="n">
        <v>133755.76</v>
      </c>
      <c r="E23" s="9" t="n">
        <v>133755.76</v>
      </c>
      <c r="F23" s="9" t="n">
        <v>133755.76</v>
      </c>
      <c r="G23" s="9" t="n">
        <v>133755.76</v>
      </c>
      <c r="H23" s="9" t="n">
        <v>133755.76</v>
      </c>
      <c r="I23" s="9" t="n">
        <v>133755.76</v>
      </c>
      <c r="J23" s="9" t="n">
        <v>133755.76</v>
      </c>
      <c r="K23" s="9" t="n">
        <v>133755.76</v>
      </c>
      <c r="L23" s="9" t="n">
        <v>133755.76</v>
      </c>
      <c r="M23" s="9" t="n">
        <v>133755.76</v>
      </c>
      <c r="N23" s="10">
        <f>SUM(B23:M23)</f>
        <v/>
      </c>
    </row>
    <row r="24">
      <c r="A24" s="12" t="inlineStr">
        <is>
          <t>Profit before tax</t>
        </is>
      </c>
      <c r="B24" s="13">
        <f>B21+B23-B22</f>
        <v/>
      </c>
      <c r="C24" s="13">
        <f>C21+C23-C22</f>
        <v/>
      </c>
      <c r="D24" s="13">
        <f>D21+D23-D22</f>
        <v/>
      </c>
      <c r="E24" s="13">
        <f>E21+E23-E22</f>
        <v/>
      </c>
      <c r="F24" s="13">
        <f>F21+F23-F22</f>
        <v/>
      </c>
      <c r="G24" s="13">
        <f>G21+G23-G22</f>
        <v/>
      </c>
      <c r="H24" s="13">
        <f>H21+H23-H22</f>
        <v/>
      </c>
      <c r="I24" s="13">
        <f>I21+I23-I22</f>
        <v/>
      </c>
      <c r="J24" s="13">
        <f>J21+J23-J22</f>
        <v/>
      </c>
      <c r="K24" s="13">
        <f>K21+K23-K22</f>
        <v/>
      </c>
      <c r="L24" s="13">
        <f>L21+L23-L22</f>
        <v/>
      </c>
      <c r="M24" s="13">
        <f>M21+M23-M22</f>
        <v/>
      </c>
      <c r="N24" s="14">
        <f>N21+N23-N22</f>
        <v/>
      </c>
    </row>
    <row r="25">
      <c r="A25" s="8" t="inlineStr">
        <is>
          <t>Income tax</t>
        </is>
      </c>
      <c r="B25" s="9" t="n">
        <v>1539231.24</v>
      </c>
      <c r="C25" s="9" t="n">
        <v>1121517.3</v>
      </c>
      <c r="D25" s="9" t="n">
        <v>2599416.7</v>
      </c>
      <c r="E25" s="9" t="n">
        <v>3130554.63</v>
      </c>
      <c r="F25" s="9" t="n">
        <v>3202058.02</v>
      </c>
      <c r="G25" s="9" t="n">
        <v>3038023.11</v>
      </c>
      <c r="H25" s="9" t="n">
        <v>2680632.09</v>
      </c>
      <c r="I25" s="9" t="n">
        <v>2319527.01</v>
      </c>
      <c r="J25" s="9" t="n">
        <v>3396810.74</v>
      </c>
      <c r="K25" s="9" t="n">
        <v>3972650.49</v>
      </c>
      <c r="L25" s="9" t="n">
        <v>4324184.14</v>
      </c>
      <c r="M25" s="9" t="n">
        <v>2370748.63</v>
      </c>
      <c r="N25" s="10">
        <f>SUM(B25:M25)</f>
        <v/>
      </c>
    </row>
    <row r="26">
      <c r="A26" s="12" t="inlineStr">
        <is>
          <t>Net income</t>
        </is>
      </c>
      <c r="B26" s="13">
        <f>B24-B25</f>
        <v/>
      </c>
      <c r="C26" s="13">
        <f>C24-C25</f>
        <v/>
      </c>
      <c r="D26" s="13">
        <f>D24-D25</f>
        <v/>
      </c>
      <c r="E26" s="13">
        <f>E24-E25</f>
        <v/>
      </c>
      <c r="F26" s="13">
        <f>F24-F25</f>
        <v/>
      </c>
      <c r="G26" s="13">
        <f>G24-G25</f>
        <v/>
      </c>
      <c r="H26" s="13">
        <f>H24-H25</f>
        <v/>
      </c>
      <c r="I26" s="13">
        <f>I24-I25</f>
        <v/>
      </c>
      <c r="J26" s="13">
        <f>J24-J25</f>
        <v/>
      </c>
      <c r="K26" s="13">
        <f>K24-K25</f>
        <v/>
      </c>
      <c r="L26" s="13">
        <f>L24-L25</f>
        <v/>
      </c>
      <c r="M26" s="13">
        <f>M24-M25</f>
        <v/>
      </c>
      <c r="N26" s="14">
        <f>N24-N25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C5B3B"/>
    <outlinePr summaryBelow="1" summaryRight="1"/>
    <pageSetUpPr/>
  </sheetPr>
  <dimension ref="A1:N2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</cols>
  <sheetData>
    <row r="1">
      <c r="A1" s="4" t="inlineStr">
        <is>
          <t>Balance sheet</t>
        </is>
      </c>
    </row>
    <row r="2">
      <c r="A2" s="5" t="inlineStr">
        <is>
          <t>NGN, millions. Bold rows are live formulas - change an input and they move.</t>
        </is>
      </c>
    </row>
    <row r="4">
      <c r="A4" s="6" t="inlineStr">
        <is>
          <t>NGN'm</t>
        </is>
      </c>
      <c r="B4" s="7" t="inlineStr">
        <is>
          <t>2026-01</t>
        </is>
      </c>
      <c r="C4" s="7" t="inlineStr">
        <is>
          <t>2026-02</t>
        </is>
      </c>
      <c r="D4" s="7" t="inlineStr">
        <is>
          <t>2026-03</t>
        </is>
      </c>
      <c r="E4" s="7" t="inlineStr">
        <is>
          <t>2026-04</t>
        </is>
      </c>
      <c r="F4" s="7" t="inlineStr">
        <is>
          <t>2026-05</t>
        </is>
      </c>
      <c r="G4" s="7" t="inlineStr">
        <is>
          <t>2026-06</t>
        </is>
      </c>
      <c r="H4" s="7" t="inlineStr">
        <is>
          <t>2026-07</t>
        </is>
      </c>
      <c r="I4" s="7" t="inlineStr">
        <is>
          <t>2026-08</t>
        </is>
      </c>
      <c r="J4" s="7" t="inlineStr">
        <is>
          <t>2026-09</t>
        </is>
      </c>
      <c r="K4" s="7" t="inlineStr">
        <is>
          <t>2026-10</t>
        </is>
      </c>
      <c r="L4" s="7" t="inlineStr">
        <is>
          <t>2026-11</t>
        </is>
      </c>
      <c r="M4" s="7" t="inlineStr">
        <is>
          <t>2026-12</t>
        </is>
      </c>
      <c r="N4" s="7" t="inlineStr">
        <is>
          <t>Year</t>
        </is>
      </c>
    </row>
    <row r="5">
      <c r="A5" s="11" t="inlineStr">
        <is>
          <t>Cash and bank</t>
        </is>
      </c>
      <c r="B5" s="9" t="n">
        <v>120582646.9385945</v>
      </c>
      <c r="C5" s="9" t="n">
        <v>128734026.503629</v>
      </c>
      <c r="D5" s="9" t="n">
        <v>112024028.6311639</v>
      </c>
      <c r="E5" s="9" t="n">
        <v>110680607.1831252</v>
      </c>
      <c r="F5" s="9" t="n">
        <v>116358511.0431296</v>
      </c>
      <c r="G5" s="9" t="n">
        <v>125162457.0815677</v>
      </c>
      <c r="H5" s="9" t="n">
        <v>136011582.9599963</v>
      </c>
      <c r="I5" s="9" t="n">
        <v>146065931.7124045</v>
      </c>
      <c r="J5" s="9" t="n">
        <v>137151071.913965</v>
      </c>
      <c r="K5" s="9" t="n">
        <v>137058972.083447</v>
      </c>
      <c r="L5" s="9" t="n">
        <v>141128635.4385872</v>
      </c>
      <c r="M5" s="9" t="n">
        <v>175046414.9528893</v>
      </c>
      <c r="N5" s="10">
        <f>SUM(B5:M5)</f>
        <v/>
      </c>
    </row>
    <row r="6">
      <c r="A6" s="11" t="inlineStr">
        <is>
          <t>Trade receivables</t>
        </is>
      </c>
      <c r="B6" s="9" t="n">
        <v>152130951.485</v>
      </c>
      <c r="C6" s="9" t="n">
        <v>146146507.77</v>
      </c>
      <c r="D6" s="9" t="n">
        <v>166867284.0725</v>
      </c>
      <c r="E6" s="9" t="n">
        <v>174250720.1755</v>
      </c>
      <c r="F6" s="9" t="n">
        <v>175159315.6485</v>
      </c>
      <c r="G6" s="9" t="n">
        <v>172750069.501</v>
      </c>
      <c r="H6" s="9" t="n">
        <v>167617228.639</v>
      </c>
      <c r="I6" s="9" t="n">
        <v>162432411.5145</v>
      </c>
      <c r="J6" s="9" t="n">
        <v>177511543.278</v>
      </c>
      <c r="K6" s="9" t="n">
        <v>185526815.8195</v>
      </c>
      <c r="L6" s="9" t="n">
        <v>190382463.407</v>
      </c>
      <c r="M6" s="9" t="n">
        <v>162766701.76</v>
      </c>
      <c r="N6" s="10">
        <f>SUM(B6:M6)</f>
        <v/>
      </c>
    </row>
    <row r="7">
      <c r="A7" s="11" t="inlineStr">
        <is>
          <t>Inventory</t>
        </is>
      </c>
      <c r="B7" s="9" t="n">
        <v>94114891.98093943</v>
      </c>
      <c r="C7" s="9" t="n">
        <v>90412652.11127608</v>
      </c>
      <c r="D7" s="9" t="n">
        <v>103231434.9103005</v>
      </c>
      <c r="E7" s="9" t="n">
        <v>107799152.9516858</v>
      </c>
      <c r="F7" s="9" t="n">
        <v>108361250.0390616</v>
      </c>
      <c r="G7" s="9" t="n">
        <v>106870784.5004066</v>
      </c>
      <c r="H7" s="9" t="n">
        <v>103695383.5696238</v>
      </c>
      <c r="I7" s="9" t="n">
        <v>100487827.858793</v>
      </c>
      <c r="J7" s="9" t="n">
        <v>109816441.4142731</v>
      </c>
      <c r="K7" s="9" t="n">
        <v>114775041.2407071</v>
      </c>
      <c r="L7" s="9" t="n">
        <v>117778958.2252886</v>
      </c>
      <c r="M7" s="9" t="n">
        <v>100694634.4953056</v>
      </c>
      <c r="N7" s="10">
        <f>SUM(B7:M7)</f>
        <v/>
      </c>
    </row>
    <row r="8">
      <c r="A8" s="11" t="inlineStr">
        <is>
          <t>Other current assets</t>
        </is>
      </c>
      <c r="B8" s="9" t="n">
        <v>3060000</v>
      </c>
      <c r="C8" s="9" t="n">
        <v>3060000</v>
      </c>
      <c r="D8" s="9" t="n">
        <v>3060000</v>
      </c>
      <c r="E8" s="9" t="n">
        <v>3060000</v>
      </c>
      <c r="F8" s="9" t="n">
        <v>3060000</v>
      </c>
      <c r="G8" s="9" t="n">
        <v>3060000</v>
      </c>
      <c r="H8" s="9" t="n">
        <v>3060000</v>
      </c>
      <c r="I8" s="9" t="n">
        <v>3060000</v>
      </c>
      <c r="J8" s="9" t="n">
        <v>3060000</v>
      </c>
      <c r="K8" s="9" t="n">
        <v>3060000</v>
      </c>
      <c r="L8" s="9" t="n">
        <v>3060000</v>
      </c>
      <c r="M8" s="9" t="n">
        <v>3060000</v>
      </c>
      <c r="N8" s="10">
        <f>SUM(B8:M8)</f>
        <v/>
      </c>
    </row>
    <row r="9">
      <c r="A9" s="12" t="inlineStr">
        <is>
          <t>Current assets</t>
        </is>
      </c>
      <c r="B9" s="13">
        <f>B5+B6+B7+B8</f>
        <v/>
      </c>
      <c r="C9" s="13">
        <f>C5+C6+C7+C8</f>
        <v/>
      </c>
      <c r="D9" s="13">
        <f>D5+D6+D7+D8</f>
        <v/>
      </c>
      <c r="E9" s="13">
        <f>E5+E6+E7+E8</f>
        <v/>
      </c>
      <c r="F9" s="13">
        <f>F5+F6+F7+F8</f>
        <v/>
      </c>
      <c r="G9" s="13">
        <f>G5+G6+G7+G8</f>
        <v/>
      </c>
      <c r="H9" s="13">
        <f>H5+H6+H7+H8</f>
        <v/>
      </c>
      <c r="I9" s="13">
        <f>I5+I6+I7+I8</f>
        <v/>
      </c>
      <c r="J9" s="13">
        <f>J5+J6+J7+J8</f>
        <v/>
      </c>
      <c r="K9" s="13">
        <f>K5+K6+K7+K8</f>
        <v/>
      </c>
      <c r="L9" s="13">
        <f>L5+L6+L7+L8</f>
        <v/>
      </c>
      <c r="M9" s="13">
        <f>M5+M6+M7+M8</f>
        <v/>
      </c>
      <c r="N9" s="14">
        <f>N5+N6+N7+N8</f>
        <v/>
      </c>
    </row>
    <row r="10">
      <c r="A10" s="11" t="inlineStr">
        <is>
          <t>Property, plant and equipment</t>
        </is>
      </c>
      <c r="B10" s="9" t="n">
        <v>286900000</v>
      </c>
      <c r="C10" s="9" t="n">
        <v>286207788.5952712</v>
      </c>
      <c r="D10" s="9" t="n">
        <v>285523279.1255047</v>
      </c>
      <c r="E10" s="9" t="n">
        <v>284846385.8946229</v>
      </c>
      <c r="F10" s="9" t="n">
        <v>284177024.1600513</v>
      </c>
      <c r="G10" s="9" t="n">
        <v>283515110.1221091</v>
      </c>
      <c r="H10" s="9" t="n">
        <v>282860560.9135182</v>
      </c>
      <c r="I10" s="9" t="n">
        <v>282213294.5890284</v>
      </c>
      <c r="J10" s="9" t="n">
        <v>281573230.1151589</v>
      </c>
      <c r="K10" s="9" t="n">
        <v>280940287.3600528</v>
      </c>
      <c r="L10" s="9" t="n">
        <v>280314387.0834458</v>
      </c>
      <c r="M10" s="9" t="n">
        <v>279695450.9267454</v>
      </c>
      <c r="N10" s="10">
        <f>SUM(B10:M10)</f>
        <v/>
      </c>
    </row>
    <row r="11">
      <c r="A11" s="11" t="inlineStr">
        <is>
          <t>Other non-current assets</t>
        </is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0</v>
      </c>
      <c r="K11" s="9" t="n">
        <v>0</v>
      </c>
      <c r="L11" s="9" t="n">
        <v>0</v>
      </c>
      <c r="M11" s="9" t="n">
        <v>0</v>
      </c>
      <c r="N11" s="10">
        <f>SUM(B11:M11)</f>
        <v/>
      </c>
    </row>
    <row r="12">
      <c r="A12" s="12" t="inlineStr">
        <is>
          <t>Non-current assets</t>
        </is>
      </c>
      <c r="B12" s="13">
        <f>B10+B11</f>
        <v/>
      </c>
      <c r="C12" s="13">
        <f>C10+C11</f>
        <v/>
      </c>
      <c r="D12" s="13">
        <f>D10+D11</f>
        <v/>
      </c>
      <c r="E12" s="13">
        <f>E10+E11</f>
        <v/>
      </c>
      <c r="F12" s="13">
        <f>F10+F11</f>
        <v/>
      </c>
      <c r="G12" s="13">
        <f>G10+G11</f>
        <v/>
      </c>
      <c r="H12" s="13">
        <f>H10+H11</f>
        <v/>
      </c>
      <c r="I12" s="13">
        <f>I10+I11</f>
        <v/>
      </c>
      <c r="J12" s="13">
        <f>J10+J11</f>
        <v/>
      </c>
      <c r="K12" s="13">
        <f>K10+K11</f>
        <v/>
      </c>
      <c r="L12" s="13">
        <f>L10+L11</f>
        <v/>
      </c>
      <c r="M12" s="13">
        <f>M10+M11</f>
        <v/>
      </c>
      <c r="N12" s="14">
        <f>N10+N11</f>
        <v/>
      </c>
    </row>
    <row r="13">
      <c r="A13" s="12" t="inlineStr">
        <is>
          <t>Total assets</t>
        </is>
      </c>
      <c r="B13" s="13">
        <f>B9+B12</f>
        <v/>
      </c>
      <c r="C13" s="13">
        <f>C9+C12</f>
        <v/>
      </c>
      <c r="D13" s="13">
        <f>D9+D12</f>
        <v/>
      </c>
      <c r="E13" s="13">
        <f>E9+E12</f>
        <v/>
      </c>
      <c r="F13" s="13">
        <f>F9+F12</f>
        <v/>
      </c>
      <c r="G13" s="13">
        <f>G9+G12</f>
        <v/>
      </c>
      <c r="H13" s="13">
        <f>H9+H12</f>
        <v/>
      </c>
      <c r="I13" s="13">
        <f>I9+I12</f>
        <v/>
      </c>
      <c r="J13" s="13">
        <f>J9+J12</f>
        <v/>
      </c>
      <c r="K13" s="13">
        <f>K9+K12</f>
        <v/>
      </c>
      <c r="L13" s="13">
        <f>L9+L12</f>
        <v/>
      </c>
      <c r="M13" s="13">
        <f>M9+M12</f>
        <v/>
      </c>
      <c r="N13" s="14">
        <f>N9+N12</f>
        <v/>
      </c>
    </row>
    <row r="14">
      <c r="A14" s="11" t="inlineStr">
        <is>
          <t>Trade payables</t>
        </is>
      </c>
      <c r="B14" s="9" t="n">
        <v>85017943.85233913</v>
      </c>
      <c r="C14" s="9" t="n">
        <v>81673554.72600751</v>
      </c>
      <c r="D14" s="9" t="n">
        <v>93253300.85676339</v>
      </c>
      <c r="E14" s="9" t="n">
        <v>97379512.84938259</v>
      </c>
      <c r="F14" s="9" t="n">
        <v>97887278.81083912</v>
      </c>
      <c r="G14" s="9" t="n">
        <v>96540878.54609796</v>
      </c>
      <c r="H14" s="9" t="n">
        <v>93672405.2114356</v>
      </c>
      <c r="I14" s="9" t="n">
        <v>90774885.1103458</v>
      </c>
      <c r="J14" s="9" t="n">
        <v>99201814.43881594</v>
      </c>
      <c r="K14" s="9" t="n">
        <v>103681126.4027012</v>
      </c>
      <c r="L14" s="9" t="n">
        <v>106394691.0698524</v>
      </c>
      <c r="M14" s="9" t="n">
        <v>90961702.2509837</v>
      </c>
      <c r="N14" s="10">
        <f>SUM(B14:M14)</f>
        <v/>
      </c>
    </row>
    <row r="15">
      <c r="A15" s="11" t="inlineStr">
        <is>
          <t>Short-term borrowings</t>
        </is>
      </c>
      <c r="B15" s="9" t="n">
        <v>7512375.096079939</v>
      </c>
      <c r="C15" s="9" t="n">
        <v>7424750.192159877</v>
      </c>
      <c r="D15" s="9" t="n">
        <v>7337125.288239815</v>
      </c>
      <c r="E15" s="9" t="n">
        <v>7249500.384319754</v>
      </c>
      <c r="F15" s="9" t="n">
        <v>7161875.480399692</v>
      </c>
      <c r="G15" s="9" t="n">
        <v>7074250.576479632</v>
      </c>
      <c r="H15" s="9" t="n">
        <v>6986625.67255957</v>
      </c>
      <c r="I15" s="9" t="n">
        <v>6899000.768639509</v>
      </c>
      <c r="J15" s="9" t="n">
        <v>6811375.864719447</v>
      </c>
      <c r="K15" s="9" t="n">
        <v>6723750.960799385</v>
      </c>
      <c r="L15" s="9" t="n">
        <v>6636126.056879324</v>
      </c>
      <c r="M15" s="9" t="n">
        <v>6548501.152959262</v>
      </c>
      <c r="N15" s="10">
        <f>SUM(B15:M15)</f>
        <v/>
      </c>
    </row>
    <row r="16">
      <c r="A16" s="11" t="inlineStr">
        <is>
          <t>Other current liabilities</t>
        </is>
      </c>
      <c r="B16" s="9" t="n">
        <v>41385004.46</v>
      </c>
      <c r="C16" s="9" t="n">
        <v>41385004.46</v>
      </c>
      <c r="D16" s="9" t="n">
        <v>41385004.46</v>
      </c>
      <c r="E16" s="9" t="n">
        <v>41385004.46</v>
      </c>
      <c r="F16" s="9" t="n">
        <v>41385004.46</v>
      </c>
      <c r="G16" s="9" t="n">
        <v>41385004.46</v>
      </c>
      <c r="H16" s="9" t="n">
        <v>41385004.46</v>
      </c>
      <c r="I16" s="9" t="n">
        <v>41385004.46</v>
      </c>
      <c r="J16" s="9" t="n">
        <v>41385004.46</v>
      </c>
      <c r="K16" s="9" t="n">
        <v>41385004.46</v>
      </c>
      <c r="L16" s="9" t="n">
        <v>41385004.46</v>
      </c>
      <c r="M16" s="9" t="n">
        <v>41385004.46</v>
      </c>
      <c r="N16" s="10">
        <f>SUM(B16:M16)</f>
        <v/>
      </c>
    </row>
    <row r="17">
      <c r="A17" s="12" t="inlineStr">
        <is>
          <t>Current liabilities</t>
        </is>
      </c>
      <c r="B17" s="13">
        <f>B14+B15+B16</f>
        <v/>
      </c>
      <c r="C17" s="13">
        <f>C14+C15+C16</f>
        <v/>
      </c>
      <c r="D17" s="13">
        <f>D14+D15+D16</f>
        <v/>
      </c>
      <c r="E17" s="13">
        <f>E14+E15+E16</f>
        <v/>
      </c>
      <c r="F17" s="13">
        <f>F14+F15+F16</f>
        <v/>
      </c>
      <c r="G17" s="13">
        <f>G14+G15+G16</f>
        <v/>
      </c>
      <c r="H17" s="13">
        <f>H14+H15+H16</f>
        <v/>
      </c>
      <c r="I17" s="13">
        <f>I14+I15+I16</f>
        <v/>
      </c>
      <c r="J17" s="13">
        <f>J14+J15+J16</f>
        <v/>
      </c>
      <c r="K17" s="13">
        <f>K14+K15+K16</f>
        <v/>
      </c>
      <c r="L17" s="13">
        <f>L14+L15+L16</f>
        <v/>
      </c>
      <c r="M17" s="13">
        <f>M14+M15+M16</f>
        <v/>
      </c>
      <c r="N17" s="14">
        <f>N14+N15+N16</f>
        <v/>
      </c>
    </row>
    <row r="18">
      <c r="A18" s="11" t="inlineStr">
        <is>
          <t>Long-term borrowings</t>
        </is>
      </c>
      <c r="B18" s="9" t="n">
        <v>121087624.90392</v>
      </c>
      <c r="C18" s="9" t="n">
        <v>119675249.8078401</v>
      </c>
      <c r="D18" s="9" t="n">
        <v>118262874.7117602</v>
      </c>
      <c r="E18" s="9" t="n">
        <v>116850499.6156802</v>
      </c>
      <c r="F18" s="9" t="n">
        <v>115438124.5196003</v>
      </c>
      <c r="G18" s="9" t="n">
        <v>114025749.4235204</v>
      </c>
      <c r="H18" s="9" t="n">
        <v>112613374.3274404</v>
      </c>
      <c r="I18" s="9" t="n">
        <v>111200999.2313605</v>
      </c>
      <c r="J18" s="9" t="n">
        <v>109788624.1352806</v>
      </c>
      <c r="K18" s="9" t="n">
        <v>108376249.0392006</v>
      </c>
      <c r="L18" s="9" t="n">
        <v>106963873.9431207</v>
      </c>
      <c r="M18" s="9" t="n">
        <v>105551498.8470407</v>
      </c>
      <c r="N18" s="10">
        <f>SUM(B18:M18)</f>
        <v/>
      </c>
    </row>
    <row r="19">
      <c r="A19" s="11" t="inlineStr">
        <is>
          <t>Other non-current liabilities</t>
        </is>
      </c>
      <c r="B19" s="9" t="n">
        <v>0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10">
        <f>SUM(B19:M19)</f>
        <v/>
      </c>
    </row>
    <row r="20">
      <c r="A20" s="12" t="inlineStr">
        <is>
          <t>Non-current liabilities</t>
        </is>
      </c>
      <c r="B20" s="13">
        <f>B18+B19</f>
        <v/>
      </c>
      <c r="C20" s="13">
        <f>C18+C19</f>
        <v/>
      </c>
      <c r="D20" s="13">
        <f>D18+D19</f>
        <v/>
      </c>
      <c r="E20" s="13">
        <f>E18+E19</f>
        <v/>
      </c>
      <c r="F20" s="13">
        <f>F18+F19</f>
        <v/>
      </c>
      <c r="G20" s="13">
        <f>G18+G19</f>
        <v/>
      </c>
      <c r="H20" s="13">
        <f>H18+H19</f>
        <v/>
      </c>
      <c r="I20" s="13">
        <f>I18+I19</f>
        <v/>
      </c>
      <c r="J20" s="13">
        <f>J18+J19</f>
        <v/>
      </c>
      <c r="K20" s="13">
        <f>K18+K19</f>
        <v/>
      </c>
      <c r="L20" s="13">
        <f>L18+L19</f>
        <v/>
      </c>
      <c r="M20" s="13">
        <f>M18+M19</f>
        <v/>
      </c>
      <c r="N20" s="14">
        <f>N18+N19</f>
        <v/>
      </c>
    </row>
    <row r="21">
      <c r="A21" s="11" t="inlineStr">
        <is>
          <t>Equity</t>
        </is>
      </c>
      <c r="B21" s="9" t="n">
        <v>400884915.9721948</v>
      </c>
      <c r="C21" s="9" t="n">
        <v>403501789.6741688</v>
      </c>
      <c r="D21" s="9" t="n">
        <v>409567095.3027057</v>
      </c>
      <c r="E21" s="9" t="n">
        <v>416871722.7755512</v>
      </c>
      <c r="F21" s="9" t="n">
        <v>424343191.4999033</v>
      </c>
      <c r="G21" s="9" t="n">
        <v>431431912.0789853</v>
      </c>
      <c r="H21" s="9" t="n">
        <v>437686720.2907026</v>
      </c>
      <c r="I21" s="9" t="n">
        <v>443098949.98438</v>
      </c>
      <c r="J21" s="9" t="n">
        <v>451024841.7025809</v>
      </c>
      <c r="K21" s="9" t="n">
        <v>460294359.5210056</v>
      </c>
      <c r="L21" s="9" t="n">
        <v>470384122.504469</v>
      </c>
      <c r="M21" s="9" t="n">
        <v>475915869.3039565</v>
      </c>
      <c r="N21" s="10">
        <f>SUM(B21:M21)</f>
        <v/>
      </c>
    </row>
    <row r="22">
      <c r="A22" s="12" t="inlineStr">
        <is>
          <t>Total liabilities and equity</t>
        </is>
      </c>
      <c r="B22" s="13">
        <f>B17+B20+B21</f>
        <v/>
      </c>
      <c r="C22" s="13">
        <f>C17+C20+C21</f>
        <v/>
      </c>
      <c r="D22" s="13">
        <f>D17+D20+D21</f>
        <v/>
      </c>
      <c r="E22" s="13">
        <f>E17+E20+E21</f>
        <v/>
      </c>
      <c r="F22" s="13">
        <f>F17+F20+F21</f>
        <v/>
      </c>
      <c r="G22" s="13">
        <f>G17+G20+G21</f>
        <v/>
      </c>
      <c r="H22" s="13">
        <f>H17+H20+H21</f>
        <v/>
      </c>
      <c r="I22" s="13">
        <f>I17+I20+I21</f>
        <v/>
      </c>
      <c r="J22" s="13">
        <f>J17+J20+J21</f>
        <v/>
      </c>
      <c r="K22" s="13">
        <f>K17+K20+K21</f>
        <v/>
      </c>
      <c r="L22" s="13">
        <f>L17+L20+L21</f>
        <v/>
      </c>
      <c r="M22" s="13">
        <f>M17+M20+M21</f>
        <v/>
      </c>
      <c r="N22" s="14">
        <f>N17+N20+N21</f>
        <v/>
      </c>
    </row>
    <row r="23">
      <c r="A23" s="12" t="inlineStr">
        <is>
          <t>Balance check (assets less liabilities and equity)</t>
        </is>
      </c>
      <c r="B23" s="13">
        <f>B13-B22</f>
        <v/>
      </c>
      <c r="C23" s="13">
        <f>C13-C22</f>
        <v/>
      </c>
      <c r="D23" s="13">
        <f>D13-D22</f>
        <v/>
      </c>
      <c r="E23" s="13">
        <f>E13-E22</f>
        <v/>
      </c>
      <c r="F23" s="13">
        <f>F13-F22</f>
        <v/>
      </c>
      <c r="G23" s="13">
        <f>G13-G22</f>
        <v/>
      </c>
      <c r="H23" s="13">
        <f>H13-H22</f>
        <v/>
      </c>
      <c r="I23" s="13">
        <f>I13-I22</f>
        <v/>
      </c>
      <c r="J23" s="13">
        <f>J13-J22</f>
        <v/>
      </c>
      <c r="K23" s="13">
        <f>K13-K22</f>
        <v/>
      </c>
      <c r="L23" s="13">
        <f>L13-L22</f>
        <v/>
      </c>
      <c r="M23" s="13">
        <f>M13-M22</f>
        <v/>
      </c>
      <c r="N23" s="14">
        <f>N13-N22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C5B3B"/>
    <outlinePr summaryBelow="1" summaryRight="1"/>
    <pageSetUpPr/>
  </sheetPr>
  <dimension ref="A1:N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</cols>
  <sheetData>
    <row r="1">
      <c r="A1" s="4" t="inlineStr">
        <is>
          <t>Cash flow</t>
        </is>
      </c>
    </row>
    <row r="2">
      <c r="A2" s="5" t="inlineStr">
        <is>
          <t>NGN, millions. Bold rows are live formulas - change an input and they move.</t>
        </is>
      </c>
    </row>
    <row r="4">
      <c r="A4" s="6" t="inlineStr">
        <is>
          <t>NGN'm</t>
        </is>
      </c>
      <c r="B4" s="7" t="inlineStr">
        <is>
          <t>2026-01</t>
        </is>
      </c>
      <c r="C4" s="7" t="inlineStr">
        <is>
          <t>2026-02</t>
        </is>
      </c>
      <c r="D4" s="7" t="inlineStr">
        <is>
          <t>2026-03</t>
        </is>
      </c>
      <c r="E4" s="7" t="inlineStr">
        <is>
          <t>2026-04</t>
        </is>
      </c>
      <c r="F4" s="7" t="inlineStr">
        <is>
          <t>2026-05</t>
        </is>
      </c>
      <c r="G4" s="7" t="inlineStr">
        <is>
          <t>2026-06</t>
        </is>
      </c>
      <c r="H4" s="7" t="inlineStr">
        <is>
          <t>2026-07</t>
        </is>
      </c>
      <c r="I4" s="7" t="inlineStr">
        <is>
          <t>2026-08</t>
        </is>
      </c>
      <c r="J4" s="7" t="inlineStr">
        <is>
          <t>2026-09</t>
        </is>
      </c>
      <c r="K4" s="7" t="inlineStr">
        <is>
          <t>2026-10</t>
        </is>
      </c>
      <c r="L4" s="7" t="inlineStr">
        <is>
          <t>2026-11</t>
        </is>
      </c>
      <c r="M4" s="7" t="inlineStr">
        <is>
          <t>2026-12</t>
        </is>
      </c>
      <c r="N4" s="7" t="inlineStr">
        <is>
          <t>Year</t>
        </is>
      </c>
    </row>
    <row r="5">
      <c r="A5" s="8" t="inlineStr">
        <is>
          <t>Net income</t>
        </is>
      </c>
      <c r="B5" s="9" t="n">
        <v>3591539.552194794</v>
      </c>
      <c r="C5" s="9" t="n">
        <v>2616873.701973984</v>
      </c>
      <c r="D5" s="9" t="n">
        <v>6065305.628536899</v>
      </c>
      <c r="E5" s="9" t="n">
        <v>7304627.472845578</v>
      </c>
      <c r="F5" s="9" t="n">
        <v>7471468.724352067</v>
      </c>
      <c r="G5" s="9" t="n">
        <v>7088720.579082048</v>
      </c>
      <c r="H5" s="9" t="n">
        <v>6254808.211717268</v>
      </c>
      <c r="I5" s="9" t="n">
        <v>5412229.693677412</v>
      </c>
      <c r="J5" s="9" t="n">
        <v>7925891.718200915</v>
      </c>
      <c r="K5" s="9" t="n">
        <v>9269517.818424717</v>
      </c>
      <c r="L5" s="9" t="n">
        <v>10089762.98346343</v>
      </c>
      <c r="M5" s="9" t="n">
        <v>5531746.799487424</v>
      </c>
      <c r="N5" s="10">
        <f>SUM(B5:M5)</f>
        <v/>
      </c>
    </row>
    <row r="6">
      <c r="A6" s="11" t="inlineStr">
        <is>
          <t>Add back depreciation and amortisation</t>
        </is>
      </c>
      <c r="B6" s="9" t="n">
        <v>3200000</v>
      </c>
      <c r="C6" s="9" t="n">
        <v>3192211.40472879</v>
      </c>
      <c r="D6" s="9" t="n">
        <v>3184509.469766578</v>
      </c>
      <c r="E6" s="9" t="n">
        <v>3176893.230881833</v>
      </c>
      <c r="F6" s="9" t="n">
        <v>3169361.734571604</v>
      </c>
      <c r="G6" s="9" t="n">
        <v>3161914.037942156</v>
      </c>
      <c r="H6" s="9" t="n">
        <v>3154549.208590922</v>
      </c>
      <c r="I6" s="9" t="n">
        <v>3147266.324489771</v>
      </c>
      <c r="J6" s="9" t="n">
        <v>3140064.473869579</v>
      </c>
      <c r="K6" s="9" t="n">
        <v>3132942.755106079</v>
      </c>
      <c r="L6" s="9" t="n">
        <v>3125900.276606985</v>
      </c>
      <c r="M6" s="9" t="n">
        <v>3118936.15670037</v>
      </c>
      <c r="N6" s="10">
        <f>SUM(B6:M6)</f>
        <v/>
      </c>
    </row>
    <row r="7">
      <c r="A7" s="11" t="inlineStr">
        <is>
          <t>(Increase) / decrease in receivables</t>
        </is>
      </c>
      <c r="B7" s="9" t="n">
        <v>-8597704.784999996</v>
      </c>
      <c r="C7" s="9" t="n">
        <v>5984443.715000004</v>
      </c>
      <c r="D7" s="9" t="n">
        <v>-20720776.30250001</v>
      </c>
      <c r="E7" s="9" t="n">
        <v>-7383436.102999985</v>
      </c>
      <c r="F7" s="9" t="n">
        <v>-908595.47299999</v>
      </c>
      <c r="G7" s="9" t="n">
        <v>2409246.147499979</v>
      </c>
      <c r="H7" s="9" t="n">
        <v>5132840.861999989</v>
      </c>
      <c r="I7" s="9" t="n">
        <v>5184817.124500006</v>
      </c>
      <c r="J7" s="9" t="n">
        <v>-15079131.76349998</v>
      </c>
      <c r="K7" s="9" t="n">
        <v>-8015272.541500032</v>
      </c>
      <c r="L7" s="9" t="n">
        <v>-4855647.587499976</v>
      </c>
      <c r="M7" s="9" t="n">
        <v>27615761.64699998</v>
      </c>
      <c r="N7" s="10">
        <f>SUM(B7:M7)</f>
        <v/>
      </c>
    </row>
    <row r="8">
      <c r="A8" s="11" t="inlineStr">
        <is>
          <t>(Increase) / decrease in inventory</t>
        </is>
      </c>
      <c r="B8" s="9" t="n">
        <v>-1088556.900939435</v>
      </c>
      <c r="C8" s="9" t="n">
        <v>3702239.869663358</v>
      </c>
      <c r="D8" s="9" t="n">
        <v>-12818782.79902445</v>
      </c>
      <c r="E8" s="9" t="n">
        <v>-4567718.041385308</v>
      </c>
      <c r="F8" s="9" t="n">
        <v>-562097.0873758048</v>
      </c>
      <c r="G8" s="9" t="n">
        <v>1490465.538655072</v>
      </c>
      <c r="H8" s="9" t="n">
        <v>3175400.930782736</v>
      </c>
      <c r="I8" s="9" t="n">
        <v>3207555.710830852</v>
      </c>
      <c r="J8" s="9" t="n">
        <v>-9328613.555480108</v>
      </c>
      <c r="K8" s="9" t="n">
        <v>-4958599.826434016</v>
      </c>
      <c r="L8" s="9" t="n">
        <v>-3003916.984581456</v>
      </c>
      <c r="M8" s="9" t="n">
        <v>17084323.72998293</v>
      </c>
      <c r="N8" s="10">
        <f>SUM(B8:M8)</f>
        <v/>
      </c>
    </row>
    <row r="9">
      <c r="A9" s="11" t="inlineStr">
        <is>
          <t>Increase / (decrease) in payables</t>
        </is>
      </c>
      <c r="B9" s="9" t="n">
        <v>-312296.837660864</v>
      </c>
      <c r="C9" s="9" t="n">
        <v>-3344389.126331627</v>
      </c>
      <c r="D9" s="9" t="n">
        <v>11579746.13075589</v>
      </c>
      <c r="E9" s="9" t="n">
        <v>4126211.992619202</v>
      </c>
      <c r="F9" s="9" t="n">
        <v>507765.9614565224</v>
      </c>
      <c r="G9" s="9" t="n">
        <v>-1346400.264741167</v>
      </c>
      <c r="H9" s="9" t="n">
        <v>-2868473.334662348</v>
      </c>
      <c r="I9" s="9" t="n">
        <v>-2897520.101089805</v>
      </c>
      <c r="J9" s="9" t="n">
        <v>8426929.328470141</v>
      </c>
      <c r="K9" s="9" t="n">
        <v>4479311.963885218</v>
      </c>
      <c r="L9" s="9" t="n">
        <v>2713564.667151242</v>
      </c>
      <c r="M9" s="9" t="n">
        <v>-15432988.8188687</v>
      </c>
      <c r="N9" s="10">
        <f>SUM(B9:M9)</f>
        <v/>
      </c>
    </row>
    <row r="10">
      <c r="A10" s="12" t="inlineStr">
        <is>
          <t>Cash from operations</t>
        </is>
      </c>
      <c r="B10" s="13">
        <f>B5+B6+B7+B8+B9</f>
        <v/>
      </c>
      <c r="C10" s="13">
        <f>C5+C6+C7+C8+C9</f>
        <v/>
      </c>
      <c r="D10" s="13">
        <f>D5+D6+D7+D8+D9</f>
        <v/>
      </c>
      <c r="E10" s="13">
        <f>E5+E6+E7+E8+E9</f>
        <v/>
      </c>
      <c r="F10" s="13">
        <f>F5+F6+F7+F8+F9</f>
        <v/>
      </c>
      <c r="G10" s="13">
        <f>G5+G6+G7+G8+G9</f>
        <v/>
      </c>
      <c r="H10" s="13">
        <f>H5+H6+H7+H8+H9</f>
        <v/>
      </c>
      <c r="I10" s="13">
        <f>I5+I6+I7+I8+I9</f>
        <v/>
      </c>
      <c r="J10" s="13">
        <f>J5+J6+J7+J8+J9</f>
        <v/>
      </c>
      <c r="K10" s="13">
        <f>K5+K6+K7+K8+K9</f>
        <v/>
      </c>
      <c r="L10" s="13">
        <f>L5+L6+L7+L8+L9</f>
        <v/>
      </c>
      <c r="M10" s="13">
        <f>M5+M6+M7+M8+M9</f>
        <v/>
      </c>
      <c r="N10" s="14">
        <f>N5+N6+N7+N8+N9</f>
        <v/>
      </c>
    </row>
    <row r="11">
      <c r="A11" s="11" t="inlineStr">
        <is>
          <t>Capital expenditure</t>
        </is>
      </c>
      <c r="B11" s="9" t="n">
        <v>-2500000</v>
      </c>
      <c r="C11" s="9" t="n">
        <v>-2500000</v>
      </c>
      <c r="D11" s="9" t="n">
        <v>-2500000</v>
      </c>
      <c r="E11" s="9" t="n">
        <v>-2500000</v>
      </c>
      <c r="F11" s="9" t="n">
        <v>-2500000</v>
      </c>
      <c r="G11" s="9" t="n">
        <v>-2500000</v>
      </c>
      <c r="H11" s="9" t="n">
        <v>-2500000</v>
      </c>
      <c r="I11" s="9" t="n">
        <v>-2500000</v>
      </c>
      <c r="J11" s="9" t="n">
        <v>-2500000</v>
      </c>
      <c r="K11" s="9" t="n">
        <v>-2500000</v>
      </c>
      <c r="L11" s="9" t="n">
        <v>-2500000</v>
      </c>
      <c r="M11" s="9" t="n">
        <v>-2500000</v>
      </c>
      <c r="N11" s="10">
        <f>SUM(B11:M11)</f>
        <v/>
      </c>
    </row>
    <row r="12">
      <c r="A12" s="12" t="inlineStr">
        <is>
          <t>Cash used in investing</t>
        </is>
      </c>
      <c r="B12" s="13">
        <f>B11</f>
        <v/>
      </c>
      <c r="C12" s="13">
        <f>C11</f>
        <v/>
      </c>
      <c r="D12" s="13">
        <f>D11</f>
        <v/>
      </c>
      <c r="E12" s="13">
        <f>E11</f>
        <v/>
      </c>
      <c r="F12" s="13">
        <f>F11</f>
        <v/>
      </c>
      <c r="G12" s="13">
        <f>G11</f>
        <v/>
      </c>
      <c r="H12" s="13">
        <f>H11</f>
        <v/>
      </c>
      <c r="I12" s="13">
        <f>I11</f>
        <v/>
      </c>
      <c r="J12" s="13">
        <f>J11</f>
        <v/>
      </c>
      <c r="K12" s="13">
        <f>K11</f>
        <v/>
      </c>
      <c r="L12" s="13">
        <f>L11</f>
        <v/>
      </c>
      <c r="M12" s="13">
        <f>M11</f>
        <v/>
      </c>
      <c r="N12" s="14">
        <f>N11</f>
        <v/>
      </c>
    </row>
    <row r="13">
      <c r="A13" s="11" t="inlineStr">
        <is>
          <t>Net movement in borrowings</t>
        </is>
      </c>
      <c r="B13" s="9" t="n">
        <v>-1500000</v>
      </c>
      <c r="C13" s="9" t="n">
        <v>-1500000</v>
      </c>
      <c r="D13" s="9" t="n">
        <v>-1500000</v>
      </c>
      <c r="E13" s="9" t="n">
        <v>-1500000</v>
      </c>
      <c r="F13" s="9" t="n">
        <v>-1500000</v>
      </c>
      <c r="G13" s="9" t="n">
        <v>-1500000</v>
      </c>
      <c r="H13" s="9" t="n">
        <v>-1500000</v>
      </c>
      <c r="I13" s="9" t="n">
        <v>-1500000</v>
      </c>
      <c r="J13" s="9" t="n">
        <v>-1500000</v>
      </c>
      <c r="K13" s="9" t="n">
        <v>-1500000</v>
      </c>
      <c r="L13" s="9" t="n">
        <v>-1500000</v>
      </c>
      <c r="M13" s="9" t="n">
        <v>-1500000</v>
      </c>
      <c r="N13" s="10">
        <f>SUM(B13:M13)</f>
        <v/>
      </c>
    </row>
    <row r="14">
      <c r="A14" s="11" t="inlineStr">
        <is>
          <t>Dividends paid</t>
        </is>
      </c>
      <c r="B14" s="9" t="n">
        <v>-0</v>
      </c>
      <c r="C14" s="9" t="n">
        <v>-0</v>
      </c>
      <c r="D14" s="9" t="n">
        <v>-0</v>
      </c>
      <c r="E14" s="9" t="n">
        <v>-0</v>
      </c>
      <c r="F14" s="9" t="n">
        <v>-0</v>
      </c>
      <c r="G14" s="9" t="n">
        <v>-0</v>
      </c>
      <c r="H14" s="9" t="n">
        <v>-0</v>
      </c>
      <c r="I14" s="9" t="n">
        <v>-0</v>
      </c>
      <c r="J14" s="9" t="n">
        <v>-0</v>
      </c>
      <c r="K14" s="9" t="n">
        <v>-0</v>
      </c>
      <c r="L14" s="9" t="n">
        <v>-0</v>
      </c>
      <c r="M14" s="9" t="n">
        <v>-0</v>
      </c>
      <c r="N14" s="10">
        <f>SUM(B14:M14)</f>
        <v/>
      </c>
    </row>
    <row r="15">
      <c r="A15" s="12" t="inlineStr">
        <is>
          <t>Cash from financing</t>
        </is>
      </c>
      <c r="B15" s="13">
        <f>B13+B14</f>
        <v/>
      </c>
      <c r="C15" s="13">
        <f>C13+C14</f>
        <v/>
      </c>
      <c r="D15" s="13">
        <f>D13+D14</f>
        <v/>
      </c>
      <c r="E15" s="13">
        <f>E13+E14</f>
        <v/>
      </c>
      <c r="F15" s="13">
        <f>F13+F14</f>
        <v/>
      </c>
      <c r="G15" s="13">
        <f>G13+G14</f>
        <v/>
      </c>
      <c r="H15" s="13">
        <f>H13+H14</f>
        <v/>
      </c>
      <c r="I15" s="13">
        <f>I13+I14</f>
        <v/>
      </c>
      <c r="J15" s="13">
        <f>J13+J14</f>
        <v/>
      </c>
      <c r="K15" s="13">
        <f>K13+K14</f>
        <v/>
      </c>
      <c r="L15" s="13">
        <f>L13+L14</f>
        <v/>
      </c>
      <c r="M15" s="13">
        <f>M13+M14</f>
        <v/>
      </c>
      <c r="N15" s="14">
        <f>N13+N14</f>
        <v/>
      </c>
    </row>
    <row r="16">
      <c r="A16" s="12" t="inlineStr">
        <is>
          <t>Net movement in cash</t>
        </is>
      </c>
      <c r="B16" s="13">
        <f>B10+B12+B15</f>
        <v/>
      </c>
      <c r="C16" s="13">
        <f>C10+C12+C15</f>
        <v/>
      </c>
      <c r="D16" s="13">
        <f>D10+D12+D15</f>
        <v/>
      </c>
      <c r="E16" s="13">
        <f>E10+E12+E15</f>
        <v/>
      </c>
      <c r="F16" s="13">
        <f>F10+F12+F15</f>
        <v/>
      </c>
      <c r="G16" s="13">
        <f>G10+G12+G15</f>
        <v/>
      </c>
      <c r="H16" s="13">
        <f>H10+H12+H15</f>
        <v/>
      </c>
      <c r="I16" s="13">
        <f>I10+I12+I15</f>
        <v/>
      </c>
      <c r="J16" s="13">
        <f>J10+J12+J15</f>
        <v/>
      </c>
      <c r="K16" s="13">
        <f>K10+K12+K15</f>
        <v/>
      </c>
      <c r="L16" s="13">
        <f>L10+L12+L15</f>
        <v/>
      </c>
      <c r="M16" s="13">
        <f>M10+M12+M15</f>
        <v/>
      </c>
      <c r="N16" s="14">
        <f>N10+N12+N15</f>
        <v/>
      </c>
    </row>
    <row r="17">
      <c r="A17" s="8" t="inlineStr">
        <is>
          <t>Cash at the start of the month</t>
        </is>
      </c>
      <c r="B17" s="9" t="n">
        <v>127789665.91</v>
      </c>
      <c r="C17" s="9" t="n">
        <v>120582646.9385945</v>
      </c>
      <c r="D17" s="9" t="n">
        <v>128734026.503629</v>
      </c>
      <c r="E17" s="9" t="n">
        <v>112024028.6311639</v>
      </c>
      <c r="F17" s="9" t="n">
        <v>110680607.1831252</v>
      </c>
      <c r="G17" s="9" t="n">
        <v>116358511.0431296</v>
      </c>
      <c r="H17" s="9" t="n">
        <v>125162457.0815677</v>
      </c>
      <c r="I17" s="9" t="n">
        <v>136011582.9599963</v>
      </c>
      <c r="J17" s="9" t="n">
        <v>146065931.7124045</v>
      </c>
      <c r="K17" s="9" t="n">
        <v>137151071.913965</v>
      </c>
      <c r="L17" s="9" t="n">
        <v>137058972.083447</v>
      </c>
      <c r="M17" s="9" t="n">
        <v>141128635.4385872</v>
      </c>
      <c r="N17" s="10">
        <f>SUM(B17:M17)</f>
        <v/>
      </c>
    </row>
    <row r="18">
      <c r="A18" s="12" t="inlineStr">
        <is>
          <t>Cash at the end of the month</t>
        </is>
      </c>
      <c r="B18" s="13">
        <f>B17+B16</f>
        <v/>
      </c>
      <c r="C18" s="13">
        <f>C17+C16</f>
        <v/>
      </c>
      <c r="D18" s="13">
        <f>D17+D16</f>
        <v/>
      </c>
      <c r="E18" s="13">
        <f>E17+E16</f>
        <v/>
      </c>
      <c r="F18" s="13">
        <f>F17+F16</f>
        <v/>
      </c>
      <c r="G18" s="13">
        <f>G17+G16</f>
        <v/>
      </c>
      <c r="H18" s="13">
        <f>H17+H16</f>
        <v/>
      </c>
      <c r="I18" s="13">
        <f>I17+I16</f>
        <v/>
      </c>
      <c r="J18" s="13">
        <f>J17+J16</f>
        <v/>
      </c>
      <c r="K18" s="13">
        <f>K17+K16</f>
        <v/>
      </c>
      <c r="L18" s="13">
        <f>L17+L16</f>
        <v/>
      </c>
      <c r="M18" s="13">
        <f>M17+M16</f>
        <v/>
      </c>
      <c r="N18" s="14">
        <f>N17+N16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C5B3B"/>
    <outlinePr summaryBelow="1" summaryRight="1"/>
    <pageSetUpPr/>
  </sheetPr>
  <dimension ref="A1:O3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78" customWidth="1" min="15" max="15"/>
  </cols>
  <sheetData>
    <row r="1">
      <c r="A1" s="4" t="inlineStr">
        <is>
          <t>Supporting schedules</t>
        </is>
      </c>
    </row>
    <row r="2">
      <c r="A2" s="5" t="inlineStr">
        <is>
          <t>Working capital, assets, debt, tax, equity - and where each rate came from.</t>
        </is>
      </c>
    </row>
    <row r="4">
      <c r="A4" s="6" t="inlineStr">
        <is>
          <t>Line</t>
        </is>
      </c>
      <c r="B4" s="7" t="inlineStr">
        <is>
          <t>2026-01</t>
        </is>
      </c>
      <c r="C4" s="7" t="inlineStr">
        <is>
          <t>2026-02</t>
        </is>
      </c>
      <c r="D4" s="7" t="inlineStr">
        <is>
          <t>2026-03</t>
        </is>
      </c>
      <c r="E4" s="7" t="inlineStr">
        <is>
          <t>2026-04</t>
        </is>
      </c>
      <c r="F4" s="7" t="inlineStr">
        <is>
          <t>2026-05</t>
        </is>
      </c>
      <c r="G4" s="7" t="inlineStr">
        <is>
          <t>2026-06</t>
        </is>
      </c>
      <c r="H4" s="7" t="inlineStr">
        <is>
          <t>2026-07</t>
        </is>
      </c>
      <c r="I4" s="7" t="inlineStr">
        <is>
          <t>2026-08</t>
        </is>
      </c>
      <c r="J4" s="7" t="inlineStr">
        <is>
          <t>2026-09</t>
        </is>
      </c>
      <c r="K4" s="7" t="inlineStr">
        <is>
          <t>2026-10</t>
        </is>
      </c>
      <c r="L4" s="7" t="inlineStr">
        <is>
          <t>2026-11</t>
        </is>
      </c>
      <c r="M4" s="7" t="inlineStr">
        <is>
          <t>2026-12</t>
        </is>
      </c>
      <c r="N4" s="7" t="inlineStr">
        <is>
          <t>Year</t>
        </is>
      </c>
      <c r="O4" s="7" t="inlineStr">
        <is>
          <t>Workings</t>
        </is>
      </c>
    </row>
    <row r="5">
      <c r="A5" s="12" t="inlineStr">
        <is>
          <t>Working capital</t>
        </is>
      </c>
    </row>
    <row r="6">
      <c r="A6" s="11" t="inlineStr">
        <is>
          <t>Trade receivables - days</t>
        </is>
      </c>
      <c r="B6" s="15" t="n">
        <v>34.97916666666666</v>
      </c>
      <c r="C6" s="15" t="n">
        <v>34.97916666666666</v>
      </c>
      <c r="D6" s="15" t="n">
        <v>34.97916666666666</v>
      </c>
      <c r="E6" s="15" t="n">
        <v>34.97916666666666</v>
      </c>
      <c r="F6" s="15" t="n">
        <v>34.97916666666666</v>
      </c>
      <c r="G6" s="15" t="n">
        <v>34.97916666666666</v>
      </c>
      <c r="H6" s="15" t="n">
        <v>34.97916666666666</v>
      </c>
      <c r="I6" s="15" t="n">
        <v>34.97916666666666</v>
      </c>
      <c r="J6" s="15" t="n">
        <v>34.97916666666666</v>
      </c>
      <c r="K6" s="15" t="n">
        <v>34.97916666666666</v>
      </c>
      <c r="L6" s="15" t="n">
        <v>34.97916666666666</v>
      </c>
      <c r="M6" s="15" t="n">
        <v>34.97916666666666</v>
      </c>
      <c r="N6" s="16">
        <f>SUM(B6:M6)</f>
        <v/>
      </c>
      <c r="O6" s="17" t="inlineStr">
        <is>
          <t>receivables / revenue x days in the period - derived from the client's own trailing actuals</t>
        </is>
      </c>
    </row>
    <row r="7">
      <c r="A7" s="11" t="inlineStr">
        <is>
          <t>Trade receivables</t>
        </is>
      </c>
      <c r="B7" s="9" t="n">
        <v>152130951.485</v>
      </c>
      <c r="C7" s="9" t="n">
        <v>146146507.77</v>
      </c>
      <c r="D7" s="9" t="n">
        <v>166867284.0725</v>
      </c>
      <c r="E7" s="9" t="n">
        <v>174250720.1755</v>
      </c>
      <c r="F7" s="9" t="n">
        <v>175159315.6485</v>
      </c>
      <c r="G7" s="9" t="n">
        <v>172750069.501</v>
      </c>
      <c r="H7" s="9" t="n">
        <v>167617228.639</v>
      </c>
      <c r="I7" s="9" t="n">
        <v>162432411.5145</v>
      </c>
      <c r="J7" s="9" t="n">
        <v>177511543.278</v>
      </c>
      <c r="K7" s="9" t="n">
        <v>185526815.8195</v>
      </c>
      <c r="L7" s="9" t="n">
        <v>190382463.407</v>
      </c>
      <c r="M7" s="9" t="n">
        <v>162766701.76</v>
      </c>
      <c r="N7" s="10">
        <f>SUM(B7:M7)</f>
        <v/>
      </c>
      <c r="O7" s="17" t="inlineStr">
        <is>
          <t>revenue / days in the month x dso_days - derived from the client's own trailing actuals</t>
        </is>
      </c>
    </row>
    <row r="8">
      <c r="A8" s="11" t="inlineStr">
        <is>
          <t>Inventory - days</t>
        </is>
      </c>
      <c r="B8" s="15" t="n">
        <v>29.92145876146564</v>
      </c>
      <c r="C8" s="15" t="n">
        <v>29.92145876146564</v>
      </c>
      <c r="D8" s="15" t="n">
        <v>29.92145876146564</v>
      </c>
      <c r="E8" s="15" t="n">
        <v>29.92145876146564</v>
      </c>
      <c r="F8" s="15" t="n">
        <v>29.92145876146564</v>
      </c>
      <c r="G8" s="15" t="n">
        <v>29.92145876146564</v>
      </c>
      <c r="H8" s="15" t="n">
        <v>29.92145876146564</v>
      </c>
      <c r="I8" s="15" t="n">
        <v>29.92145876146564</v>
      </c>
      <c r="J8" s="15" t="n">
        <v>29.92145876146564</v>
      </c>
      <c r="K8" s="15" t="n">
        <v>29.92145876146564</v>
      </c>
      <c r="L8" s="15" t="n">
        <v>29.92145876146564</v>
      </c>
      <c r="M8" s="15" t="n">
        <v>29.92145876146564</v>
      </c>
      <c r="N8" s="16">
        <f>SUM(B8:M8)</f>
        <v/>
      </c>
      <c r="O8" s="17" t="inlineStr">
        <is>
          <t>inventory / cost of sales x days in the period - derived from the client's own trailing actuals</t>
        </is>
      </c>
    </row>
    <row r="9">
      <c r="A9" s="11" t="inlineStr">
        <is>
          <t>Inventory</t>
        </is>
      </c>
      <c r="B9" s="9" t="n">
        <v>94114891.98093943</v>
      </c>
      <c r="C9" s="9" t="n">
        <v>90412652.11127608</v>
      </c>
      <c r="D9" s="9" t="n">
        <v>103231434.9103005</v>
      </c>
      <c r="E9" s="9" t="n">
        <v>107799152.9516858</v>
      </c>
      <c r="F9" s="9" t="n">
        <v>108361250.0390616</v>
      </c>
      <c r="G9" s="9" t="n">
        <v>106870784.5004066</v>
      </c>
      <c r="H9" s="9" t="n">
        <v>103695383.5696238</v>
      </c>
      <c r="I9" s="9" t="n">
        <v>100487827.858793</v>
      </c>
      <c r="J9" s="9" t="n">
        <v>109816441.4142731</v>
      </c>
      <c r="K9" s="9" t="n">
        <v>114775041.2407071</v>
      </c>
      <c r="L9" s="9" t="n">
        <v>117778958.2252886</v>
      </c>
      <c r="M9" s="9" t="n">
        <v>100694634.4953056</v>
      </c>
      <c r="N9" s="10">
        <f>SUM(B9:M9)</f>
        <v/>
      </c>
      <c r="O9" s="17" t="inlineStr">
        <is>
          <t>cost of sales / days in the month x dio_days - derived from the client's own trailing actuals</t>
        </is>
      </c>
    </row>
    <row r="10">
      <c r="A10" s="11" t="inlineStr">
        <is>
          <t>Trade payables - days</t>
        </is>
      </c>
      <c r="B10" s="15" t="n">
        <v>27.02931329377247</v>
      </c>
      <c r="C10" s="15" t="n">
        <v>27.02931329377247</v>
      </c>
      <c r="D10" s="15" t="n">
        <v>27.02931329377247</v>
      </c>
      <c r="E10" s="15" t="n">
        <v>27.02931329377247</v>
      </c>
      <c r="F10" s="15" t="n">
        <v>27.02931329377247</v>
      </c>
      <c r="G10" s="15" t="n">
        <v>27.02931329377247</v>
      </c>
      <c r="H10" s="15" t="n">
        <v>27.02931329377247</v>
      </c>
      <c r="I10" s="15" t="n">
        <v>27.02931329377247</v>
      </c>
      <c r="J10" s="15" t="n">
        <v>27.02931329377247</v>
      </c>
      <c r="K10" s="15" t="n">
        <v>27.02931329377247</v>
      </c>
      <c r="L10" s="15" t="n">
        <v>27.02931329377247</v>
      </c>
      <c r="M10" s="15" t="n">
        <v>27.02931329377247</v>
      </c>
      <c r="N10" s="16">
        <f>SUM(B10:M10)</f>
        <v/>
      </c>
      <c r="O10" s="17" t="inlineStr">
        <is>
          <t>payables / cost of sales x days in the period - derived from the client's own trailing actuals</t>
        </is>
      </c>
    </row>
    <row r="11">
      <c r="A11" s="11" t="inlineStr">
        <is>
          <t>Trade payables</t>
        </is>
      </c>
      <c r="B11" s="9" t="n">
        <v>85017943.85233913</v>
      </c>
      <c r="C11" s="9" t="n">
        <v>81673554.72600751</v>
      </c>
      <c r="D11" s="9" t="n">
        <v>93253300.85676339</v>
      </c>
      <c r="E11" s="9" t="n">
        <v>97379512.84938259</v>
      </c>
      <c r="F11" s="9" t="n">
        <v>97887278.81083912</v>
      </c>
      <c r="G11" s="9" t="n">
        <v>96540878.54609796</v>
      </c>
      <c r="H11" s="9" t="n">
        <v>93672405.2114356</v>
      </c>
      <c r="I11" s="9" t="n">
        <v>90774885.1103458</v>
      </c>
      <c r="J11" s="9" t="n">
        <v>99201814.43881594</v>
      </c>
      <c r="K11" s="9" t="n">
        <v>103681126.4027012</v>
      </c>
      <c r="L11" s="9" t="n">
        <v>106394691.0698524</v>
      </c>
      <c r="M11" s="9" t="n">
        <v>90961702.2509837</v>
      </c>
      <c r="N11" s="10">
        <f>SUM(B11:M11)</f>
        <v/>
      </c>
      <c r="O11" s="17" t="inlineStr">
        <is>
          <t>cost of sales / days in the month x dpo_days - derived from the client's own trailing actuals</t>
        </is>
      </c>
    </row>
    <row r="12">
      <c r="A12" s="11" t="inlineStr">
        <is>
          <t>Other current assets</t>
        </is>
      </c>
      <c r="B12" s="9" t="n">
        <v>3060000</v>
      </c>
      <c r="C12" s="9" t="n">
        <v>3060000</v>
      </c>
      <c r="D12" s="9" t="n">
        <v>3060000</v>
      </c>
      <c r="E12" s="9" t="n">
        <v>3060000</v>
      </c>
      <c r="F12" s="9" t="n">
        <v>3060000</v>
      </c>
      <c r="G12" s="9" t="n">
        <v>3060000</v>
      </c>
      <c r="H12" s="9" t="n">
        <v>3060000</v>
      </c>
      <c r="I12" s="9" t="n">
        <v>3060000</v>
      </c>
      <c r="J12" s="9" t="n">
        <v>3060000</v>
      </c>
      <c r="K12" s="9" t="n">
        <v>3060000</v>
      </c>
      <c r="L12" s="9" t="n">
        <v>3060000</v>
      </c>
      <c r="M12" s="9" t="n">
        <v>3060000</v>
      </c>
      <c r="N12" s="10">
        <f>SUM(B12:M12)</f>
        <v/>
      </c>
      <c r="O12" s="17" t="inlineStr">
        <is>
          <t>held at the last actual balance - held flat - no driver declared for this line</t>
        </is>
      </c>
    </row>
    <row r="13">
      <c r="A13" s="11" t="inlineStr">
        <is>
          <t>Other current liabilities</t>
        </is>
      </c>
      <c r="B13" s="9" t="n">
        <v>41385004.46</v>
      </c>
      <c r="C13" s="9" t="n">
        <v>41385004.46</v>
      </c>
      <c r="D13" s="9" t="n">
        <v>41385004.46</v>
      </c>
      <c r="E13" s="9" t="n">
        <v>41385004.46</v>
      </c>
      <c r="F13" s="9" t="n">
        <v>41385004.46</v>
      </c>
      <c r="G13" s="9" t="n">
        <v>41385004.46</v>
      </c>
      <c r="H13" s="9" t="n">
        <v>41385004.46</v>
      </c>
      <c r="I13" s="9" t="n">
        <v>41385004.46</v>
      </c>
      <c r="J13" s="9" t="n">
        <v>41385004.46</v>
      </c>
      <c r="K13" s="9" t="n">
        <v>41385004.46</v>
      </c>
      <c r="L13" s="9" t="n">
        <v>41385004.46</v>
      </c>
      <c r="M13" s="9" t="n">
        <v>41385004.46</v>
      </c>
      <c r="N13" s="10">
        <f>SUM(B13:M13)</f>
        <v/>
      </c>
      <c r="O13" s="17" t="inlineStr">
        <is>
          <t>held at the last actual balance - held flat - no driver declared for this line</t>
        </is>
      </c>
    </row>
    <row r="15">
      <c r="A15" s="12" t="inlineStr">
        <is>
          <t>Assets and depreciation</t>
        </is>
      </c>
    </row>
    <row r="16">
      <c r="A16" s="11" t="inlineStr">
        <is>
          <t>Opening net book value</t>
        </is>
      </c>
      <c r="B16" s="9" t="n">
        <v>287600000</v>
      </c>
      <c r="C16" s="9" t="n">
        <v>286900000</v>
      </c>
      <c r="D16" s="9" t="n">
        <v>286207788.5952712</v>
      </c>
      <c r="E16" s="9" t="n">
        <v>285523279.1255047</v>
      </c>
      <c r="F16" s="9" t="n">
        <v>284846385.8946229</v>
      </c>
      <c r="G16" s="9" t="n">
        <v>284177024.1600513</v>
      </c>
      <c r="H16" s="9" t="n">
        <v>283515110.1221091</v>
      </c>
      <c r="I16" s="9" t="n">
        <v>282860560.9135182</v>
      </c>
      <c r="J16" s="9" t="n">
        <v>282213294.5890284</v>
      </c>
      <c r="K16" s="9" t="n">
        <v>281573230.1151589</v>
      </c>
      <c r="L16" s="9" t="n">
        <v>280940287.3600528</v>
      </c>
      <c r="M16" s="9" t="n">
        <v>280314387.0834458</v>
      </c>
      <c r="N16" s="10">
        <f>SUM(B16:M16)</f>
        <v/>
      </c>
      <c r="O16" s="17" t="inlineStr">
        <is>
          <t>the closing balance of the month before - the client's last reported fixed-asset balance</t>
        </is>
      </c>
    </row>
    <row r="17">
      <c r="A17" s="11" t="inlineStr">
        <is>
          <t>Capital expenditure</t>
        </is>
      </c>
      <c r="B17" s="9" t="n">
        <v>2500000</v>
      </c>
      <c r="C17" s="9" t="n">
        <v>2500000</v>
      </c>
      <c r="D17" s="9" t="n">
        <v>2500000</v>
      </c>
      <c r="E17" s="9" t="n">
        <v>2500000</v>
      </c>
      <c r="F17" s="9" t="n">
        <v>2500000</v>
      </c>
      <c r="G17" s="9" t="n">
        <v>2500000</v>
      </c>
      <c r="H17" s="9" t="n">
        <v>2500000</v>
      </c>
      <c r="I17" s="9" t="n">
        <v>2500000</v>
      </c>
      <c r="J17" s="9" t="n">
        <v>2500000</v>
      </c>
      <c r="K17" s="9" t="n">
        <v>2500000</v>
      </c>
      <c r="L17" s="9" t="n">
        <v>2500000</v>
      </c>
      <c r="M17" s="9" t="n">
        <v>2500000</v>
      </c>
      <c r="N17" s="10">
        <f>SUM(B17:M17)</f>
        <v/>
      </c>
      <c r="O17" s="17" t="inlineStr">
        <is>
          <t>capex_monthly from intake.yaml - supplied by the client</t>
        </is>
      </c>
    </row>
    <row r="18">
      <c r="A18" s="11" t="inlineStr">
        <is>
          <t>Remaining useful life</t>
        </is>
      </c>
      <c r="B18" s="15" t="n">
        <v>7.489583333333333</v>
      </c>
      <c r="C18" s="15" t="n">
        <v>7.489583333333333</v>
      </c>
      <c r="D18" s="15" t="n">
        <v>7.489583333333333</v>
      </c>
      <c r="E18" s="15" t="n">
        <v>7.489583333333333</v>
      </c>
      <c r="F18" s="15" t="n">
        <v>7.489583333333333</v>
      </c>
      <c r="G18" s="15" t="n">
        <v>7.489583333333333</v>
      </c>
      <c r="H18" s="15" t="n">
        <v>7.489583333333333</v>
      </c>
      <c r="I18" s="15" t="n">
        <v>7.489583333333333</v>
      </c>
      <c r="J18" s="15" t="n">
        <v>7.489583333333333</v>
      </c>
      <c r="K18" s="15" t="n">
        <v>7.489583333333333</v>
      </c>
      <c r="L18" s="15" t="n">
        <v>7.489583333333333</v>
      </c>
      <c r="M18" s="15" t="n">
        <v>7.489583333333333</v>
      </c>
      <c r="N18" s="16">
        <f>SUM(B18:M18)</f>
        <v/>
      </c>
      <c r="O18" s="17" t="inlineStr">
        <is>
          <t>net book value / annualised depreciation charge - derived from the client's own trailing actuals</t>
        </is>
      </c>
    </row>
    <row r="19">
      <c r="A19" s="11" t="inlineStr">
        <is>
          <t>Depreciation charge</t>
        </is>
      </c>
      <c r="B19" s="9" t="n">
        <v>3200000</v>
      </c>
      <c r="C19" s="9" t="n">
        <v>3192211.40472879</v>
      </c>
      <c r="D19" s="9" t="n">
        <v>3184509.469766578</v>
      </c>
      <c r="E19" s="9" t="n">
        <v>3176893.230881833</v>
      </c>
      <c r="F19" s="9" t="n">
        <v>3169361.734571604</v>
      </c>
      <c r="G19" s="9" t="n">
        <v>3161914.037942156</v>
      </c>
      <c r="H19" s="9" t="n">
        <v>3154549.208590922</v>
      </c>
      <c r="I19" s="9" t="n">
        <v>3147266.324489771</v>
      </c>
      <c r="J19" s="9" t="n">
        <v>3140064.473869579</v>
      </c>
      <c r="K19" s="9" t="n">
        <v>3132942.755106079</v>
      </c>
      <c r="L19" s="9" t="n">
        <v>3125900.276606985</v>
      </c>
      <c r="M19" s="9" t="n">
        <v>3118936.15670037</v>
      </c>
      <c r="N19" s="10">
        <f>SUM(B19:M19)</f>
        <v/>
      </c>
      <c r="O19" s="17" t="inlineStr">
        <is>
          <t>opening net book value / useful life / 12 - straight line - derived from the client's own trailing actuals</t>
        </is>
      </c>
    </row>
    <row r="20">
      <c r="A20" s="11" t="inlineStr">
        <is>
          <t>Closing net book value</t>
        </is>
      </c>
      <c r="B20" s="9" t="n">
        <v>286900000</v>
      </c>
      <c r="C20" s="9" t="n">
        <v>286207788.5952712</v>
      </c>
      <c r="D20" s="9" t="n">
        <v>285523279.1255047</v>
      </c>
      <c r="E20" s="9" t="n">
        <v>284846385.8946229</v>
      </c>
      <c r="F20" s="9" t="n">
        <v>284177024.1600513</v>
      </c>
      <c r="G20" s="9" t="n">
        <v>283515110.1221091</v>
      </c>
      <c r="H20" s="9" t="n">
        <v>282860560.9135182</v>
      </c>
      <c r="I20" s="9" t="n">
        <v>282213294.5890284</v>
      </c>
      <c r="J20" s="9" t="n">
        <v>281573230.1151589</v>
      </c>
      <c r="K20" s="9" t="n">
        <v>280940287.3600528</v>
      </c>
      <c r="L20" s="9" t="n">
        <v>280314387.0834458</v>
      </c>
      <c r="M20" s="9" t="n">
        <v>279695450.9267454</v>
      </c>
      <c r="N20" s="10">
        <f>SUM(B20:M20)</f>
        <v/>
      </c>
      <c r="O20" s="17" t="inlineStr">
        <is>
          <t>opening + capex - depreciation - derived from the client's own trailing actuals</t>
        </is>
      </c>
    </row>
    <row r="22">
      <c r="A22" s="12" t="inlineStr">
        <is>
          <t>Debt and finance cost</t>
        </is>
      </c>
    </row>
    <row r="23">
      <c r="A23" s="11" t="inlineStr">
        <is>
          <t>Opening borrowings</t>
        </is>
      </c>
      <c r="B23" s="9" t="n">
        <v>130100000</v>
      </c>
      <c r="C23" s="9" t="n">
        <v>128600000</v>
      </c>
      <c r="D23" s="9" t="n">
        <v>127100000</v>
      </c>
      <c r="E23" s="9" t="n">
        <v>125600000</v>
      </c>
      <c r="F23" s="9" t="n">
        <v>124100000</v>
      </c>
      <c r="G23" s="9" t="n">
        <v>122600000</v>
      </c>
      <c r="H23" s="9" t="n">
        <v>121100000</v>
      </c>
      <c r="I23" s="9" t="n">
        <v>119600000</v>
      </c>
      <c r="J23" s="9" t="n">
        <v>118100000</v>
      </c>
      <c r="K23" s="9" t="n">
        <v>116600000</v>
      </c>
      <c r="L23" s="9" t="n">
        <v>115100000</v>
      </c>
      <c r="M23" s="9" t="n">
        <v>113600000</v>
      </c>
      <c r="N23" s="10">
        <f>SUM(B23:M23)</f>
        <v/>
      </c>
      <c r="O23" s="17" t="inlineStr">
        <is>
          <t>the closing balance of the month before - the client's last reported borrowings</t>
        </is>
      </c>
    </row>
    <row r="24">
      <c r="A24" s="11" t="inlineStr">
        <is>
          <t>Repayments</t>
        </is>
      </c>
      <c r="B24" s="9" t="n">
        <v>-1500000</v>
      </c>
      <c r="C24" s="9" t="n">
        <v>-1500000</v>
      </c>
      <c r="D24" s="9" t="n">
        <v>-1500000</v>
      </c>
      <c r="E24" s="9" t="n">
        <v>-1500000</v>
      </c>
      <c r="F24" s="9" t="n">
        <v>-1500000</v>
      </c>
      <c r="G24" s="9" t="n">
        <v>-1500000</v>
      </c>
      <c r="H24" s="9" t="n">
        <v>-1500000</v>
      </c>
      <c r="I24" s="9" t="n">
        <v>-1500000</v>
      </c>
      <c r="J24" s="9" t="n">
        <v>-1500000</v>
      </c>
      <c r="K24" s="9" t="n">
        <v>-1500000</v>
      </c>
      <c r="L24" s="9" t="n">
        <v>-1500000</v>
      </c>
      <c r="M24" s="9" t="n">
        <v>-1500000</v>
      </c>
      <c r="N24" s="10">
        <f>SUM(B24:M24)</f>
        <v/>
      </c>
      <c r="O24" s="17" t="inlineStr">
        <is>
          <t>debt_repayment_monthly from intake.yaml - supplied by the client</t>
        </is>
      </c>
    </row>
    <row r="25">
      <c r="A25" s="11" t="inlineStr">
        <is>
          <t>Cost of debt</t>
        </is>
      </c>
      <c r="B25" s="18" t="n">
        <v>0.1266223895926053</v>
      </c>
      <c r="C25" s="18" t="n">
        <v>0.1266223895926053</v>
      </c>
      <c r="D25" s="18" t="n">
        <v>0.1266223895926053</v>
      </c>
      <c r="E25" s="18" t="n">
        <v>0.1266223895926053</v>
      </c>
      <c r="F25" s="18" t="n">
        <v>0.1266223895926053</v>
      </c>
      <c r="G25" s="18" t="n">
        <v>0.1266223895926053</v>
      </c>
      <c r="H25" s="18" t="n">
        <v>0.1266223895926053</v>
      </c>
      <c r="I25" s="18" t="n">
        <v>0.1266223895926053</v>
      </c>
      <c r="J25" s="18" t="n">
        <v>0.1266223895926053</v>
      </c>
      <c r="K25" s="18" t="n">
        <v>0.1266223895926053</v>
      </c>
      <c r="L25" s="18" t="n">
        <v>0.1266223895926053</v>
      </c>
      <c r="M25" s="18" t="n">
        <v>0.1266223895926053</v>
      </c>
      <c r="N25" s="19">
        <f>SUM(B25:M25)</f>
        <v/>
      </c>
      <c r="O25" s="17" t="inlineStr">
        <is>
          <t>annualised finance cost / average borrowings - derived from the client's own trailing actuals</t>
        </is>
      </c>
    </row>
    <row r="26">
      <c r="A26" s="11" t="inlineStr">
        <is>
          <t>Finance cost</t>
        </is>
      </c>
      <c r="B26" s="9" t="n">
        <v>1364883.841150291</v>
      </c>
      <c r="C26" s="9" t="n">
        <v>1349056.042451215</v>
      </c>
      <c r="D26" s="9" t="n">
        <v>1333228.24375214</v>
      </c>
      <c r="E26" s="9" t="n">
        <v>1317400.445053064</v>
      </c>
      <c r="F26" s="9" t="n">
        <v>1301572.646353988</v>
      </c>
      <c r="G26" s="9" t="n">
        <v>1285744.847654913</v>
      </c>
      <c r="H26" s="9" t="n">
        <v>1269917.048955837</v>
      </c>
      <c r="I26" s="9" t="n">
        <v>1254089.250256761</v>
      </c>
      <c r="J26" s="9" t="n">
        <v>1238261.451557686</v>
      </c>
      <c r="K26" s="9" t="n">
        <v>1222433.65285861</v>
      </c>
      <c r="L26" s="9" t="n">
        <v>1206605.854159534</v>
      </c>
      <c r="M26" s="9" t="n">
        <v>1190778.055460459</v>
      </c>
      <c r="N26" s="10">
        <f>SUM(B26:M26)</f>
        <v/>
      </c>
      <c r="O26" s="17" t="inlineStr">
        <is>
          <t>(opening + closing) / 2 x cost of debt / 12 - derived from the client's own trailing actuals</t>
        </is>
      </c>
    </row>
    <row r="27">
      <c r="A27" s="11" t="inlineStr">
        <is>
          <t>Closing borrowings</t>
        </is>
      </c>
      <c r="B27" s="9" t="n">
        <v>128600000</v>
      </c>
      <c r="C27" s="9" t="n">
        <v>127100000</v>
      </c>
      <c r="D27" s="9" t="n">
        <v>125600000</v>
      </c>
      <c r="E27" s="9" t="n">
        <v>124100000</v>
      </c>
      <c r="F27" s="9" t="n">
        <v>122600000</v>
      </c>
      <c r="G27" s="9" t="n">
        <v>121100000</v>
      </c>
      <c r="H27" s="9" t="n">
        <v>119600000</v>
      </c>
      <c r="I27" s="9" t="n">
        <v>118100000</v>
      </c>
      <c r="J27" s="9" t="n">
        <v>116600000</v>
      </c>
      <c r="K27" s="9" t="n">
        <v>115100000</v>
      </c>
      <c r="L27" s="9" t="n">
        <v>113600000</v>
      </c>
      <c r="M27" s="9" t="n">
        <v>112100000</v>
      </c>
      <c r="N27" s="10">
        <f>SUM(B27:M27)</f>
        <v/>
      </c>
      <c r="O27" s="17" t="inlineStr">
        <is>
          <t>opening + drawdowns - repayments - derived from the client's own trailing actuals</t>
        </is>
      </c>
    </row>
    <row r="29">
      <c r="A29" s="12" t="inlineStr">
        <is>
          <t>Tax</t>
        </is>
      </c>
    </row>
    <row r="30">
      <c r="A30" s="11" t="inlineStr">
        <is>
          <t>Corporate tax rate</t>
        </is>
      </c>
      <c r="B30" s="18" t="n">
        <v>0.3</v>
      </c>
      <c r="C30" s="18" t="n">
        <v>0.3</v>
      </c>
      <c r="D30" s="18" t="n">
        <v>0.3</v>
      </c>
      <c r="E30" s="18" t="n">
        <v>0.3</v>
      </c>
      <c r="F30" s="18" t="n">
        <v>0.3</v>
      </c>
      <c r="G30" s="18" t="n">
        <v>0.3</v>
      </c>
      <c r="H30" s="18" t="n">
        <v>0.3</v>
      </c>
      <c r="I30" s="18" t="n">
        <v>0.3</v>
      </c>
      <c r="J30" s="18" t="n">
        <v>0.3</v>
      </c>
      <c r="K30" s="18" t="n">
        <v>0.3</v>
      </c>
      <c r="L30" s="18" t="n">
        <v>0.3</v>
      </c>
      <c r="M30" s="18" t="n">
        <v>0.3</v>
      </c>
      <c r="N30" s="19">
        <f>SUM(B30:M30)</f>
        <v/>
      </c>
      <c r="O30" s="17" t="inlineStr">
        <is>
          <t>supplied per jurisdiction, else tax charged / profit before tax over the trailing year - the statutory rate for NG, supplied by the client in intake.yaml</t>
        </is>
      </c>
    </row>
    <row r="31">
      <c r="A31" s="11" t="inlineStr">
        <is>
          <t>Income tax</t>
        </is>
      </c>
      <c r="B31" s="9" t="n">
        <v>1539231.236654912</v>
      </c>
      <c r="C31" s="9" t="n">
        <v>1121517.300845993</v>
      </c>
      <c r="D31" s="9" t="n">
        <v>2599416.697944385</v>
      </c>
      <c r="E31" s="9" t="n">
        <v>3130554.631219533</v>
      </c>
      <c r="F31" s="9" t="n">
        <v>3202058.024722315</v>
      </c>
      <c r="G31" s="9" t="n">
        <v>3038023.105320878</v>
      </c>
      <c r="H31" s="9" t="n">
        <v>2680632.090735972</v>
      </c>
      <c r="I31" s="9" t="n">
        <v>2319527.011576034</v>
      </c>
      <c r="J31" s="9" t="n">
        <v>3396810.736371821</v>
      </c>
      <c r="K31" s="9" t="n">
        <v>3972650.493610593</v>
      </c>
      <c r="L31" s="9" t="n">
        <v>4324184.135770042</v>
      </c>
      <c r="M31" s="9" t="n">
        <v>2370748.628351754</v>
      </c>
      <c r="N31" s="10">
        <f>SUM(B31:M31)</f>
        <v/>
      </c>
      <c r="O31" s="17" t="inlineStr">
        <is>
          <t>max(0, profit before tax) x corporate tax rate - the statutory rate for NG, supplied by the client in intake.yaml</t>
        </is>
      </c>
    </row>
    <row r="33">
      <c r="A33" s="12" t="inlineStr">
        <is>
          <t>Equity and retained earnings</t>
        </is>
      </c>
    </row>
    <row r="34">
      <c r="A34" s="11" t="inlineStr">
        <is>
          <t>Opening equity</t>
        </is>
      </c>
      <c r="B34" s="9" t="n">
        <v>397293376.42</v>
      </c>
      <c r="C34" s="9" t="n">
        <v>400884915.9721948</v>
      </c>
      <c r="D34" s="9" t="n">
        <v>403501789.6741688</v>
      </c>
      <c r="E34" s="9" t="n">
        <v>409567095.3027057</v>
      </c>
      <c r="F34" s="9" t="n">
        <v>416871722.7755512</v>
      </c>
      <c r="G34" s="9" t="n">
        <v>424343191.4999033</v>
      </c>
      <c r="H34" s="9" t="n">
        <v>431431912.0789853</v>
      </c>
      <c r="I34" s="9" t="n">
        <v>437686720.2907026</v>
      </c>
      <c r="J34" s="9" t="n">
        <v>443098949.98438</v>
      </c>
      <c r="K34" s="9" t="n">
        <v>451024841.7025809</v>
      </c>
      <c r="L34" s="9" t="n">
        <v>460294359.5210056</v>
      </c>
      <c r="M34" s="9" t="n">
        <v>470384122.504469</v>
      </c>
      <c r="N34" s="10">
        <f>SUM(B34:M34)</f>
        <v/>
      </c>
      <c r="O34" s="17" t="inlineStr">
        <is>
          <t>the closing balance of the month before - the client's last reported equity</t>
        </is>
      </c>
    </row>
    <row r="35">
      <c r="A35" s="11" t="inlineStr">
        <is>
          <t>Retained for the month</t>
        </is>
      </c>
      <c r="B35" s="9" t="n">
        <v>3591539.552194794</v>
      </c>
      <c r="C35" s="9" t="n">
        <v>2616873.701973984</v>
      </c>
      <c r="D35" s="9" t="n">
        <v>6065305.628536899</v>
      </c>
      <c r="E35" s="9" t="n">
        <v>7304627.472845578</v>
      </c>
      <c r="F35" s="9" t="n">
        <v>7471468.724352067</v>
      </c>
      <c r="G35" s="9" t="n">
        <v>7088720.579082048</v>
      </c>
      <c r="H35" s="9" t="n">
        <v>6254808.211717268</v>
      </c>
      <c r="I35" s="9" t="n">
        <v>5412229.693677412</v>
      </c>
      <c r="J35" s="9" t="n">
        <v>7925891.718200915</v>
      </c>
      <c r="K35" s="9" t="n">
        <v>9269517.818424717</v>
      </c>
      <c r="L35" s="9" t="n">
        <v>10089762.98346343</v>
      </c>
      <c r="M35" s="9" t="n">
        <v>5531746.799487424</v>
      </c>
      <c r="N35" s="10">
        <f>SUM(B35:M35)</f>
        <v/>
      </c>
      <c r="O35" s="17" t="inlineStr">
        <is>
          <t>net income - dividends - no dividend assumption supplied, so the budget retains everything</t>
        </is>
      </c>
    </row>
    <row r="36">
      <c r="A36" s="11" t="inlineStr">
        <is>
          <t>Closing equity</t>
        </is>
      </c>
      <c r="B36" s="9" t="n">
        <v>400884915.9721948</v>
      </c>
      <c r="C36" s="9" t="n">
        <v>403501789.6741688</v>
      </c>
      <c r="D36" s="9" t="n">
        <v>409567095.3027057</v>
      </c>
      <c r="E36" s="9" t="n">
        <v>416871722.7755512</v>
      </c>
      <c r="F36" s="9" t="n">
        <v>424343191.4999033</v>
      </c>
      <c r="G36" s="9" t="n">
        <v>431431912.0789853</v>
      </c>
      <c r="H36" s="9" t="n">
        <v>437686720.2907026</v>
      </c>
      <c r="I36" s="9" t="n">
        <v>443098949.98438</v>
      </c>
      <c r="J36" s="9" t="n">
        <v>451024841.7025809</v>
      </c>
      <c r="K36" s="9" t="n">
        <v>460294359.5210056</v>
      </c>
      <c r="L36" s="9" t="n">
        <v>470384122.504469</v>
      </c>
      <c r="M36" s="9" t="n">
        <v>475915869.3039565</v>
      </c>
      <c r="N36" s="10">
        <f>SUM(B36:M36)</f>
        <v/>
      </c>
      <c r="O36" s="17" t="inlineStr">
        <is>
          <t>opening + net income - dividends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C5B3B"/>
    <outlinePr summaryBelow="1" summaryRight="1"/>
    <pageSetUpPr/>
  </sheetPr>
  <dimension ref="A1:P5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6" customWidth="1" min="15" max="15"/>
    <col width="62" customWidth="1" min="16" max="16"/>
  </cols>
  <sheetData>
    <row r="1">
      <c r="A1" s="4" t="inlineStr">
        <is>
          <t>Drivers behind the income statement</t>
        </is>
      </c>
    </row>
    <row r="2">
      <c r="A2" s="5" t="inlineStr">
        <is>
          <t>The quantity, the rate and the growth applied to each line.</t>
        </is>
      </c>
    </row>
    <row r="4">
      <c r="A4" s="6" t="inlineStr">
        <is>
          <t>Driver</t>
        </is>
      </c>
      <c r="B4" s="7" t="inlineStr">
        <is>
          <t>2026-01</t>
        </is>
      </c>
      <c r="C4" s="7" t="inlineStr">
        <is>
          <t>2026-02</t>
        </is>
      </c>
      <c r="D4" s="7" t="inlineStr">
        <is>
          <t>2026-03</t>
        </is>
      </c>
      <c r="E4" s="7" t="inlineStr">
        <is>
          <t>2026-04</t>
        </is>
      </c>
      <c r="F4" s="7" t="inlineStr">
        <is>
          <t>2026-05</t>
        </is>
      </c>
      <c r="G4" s="7" t="inlineStr">
        <is>
          <t>2026-06</t>
        </is>
      </c>
      <c r="H4" s="7" t="inlineStr">
        <is>
          <t>2026-07</t>
        </is>
      </c>
      <c r="I4" s="7" t="inlineStr">
        <is>
          <t>2026-08</t>
        </is>
      </c>
      <c r="J4" s="7" t="inlineStr">
        <is>
          <t>2026-09</t>
        </is>
      </c>
      <c r="K4" s="7" t="inlineStr">
        <is>
          <t>2026-10</t>
        </is>
      </c>
      <c r="L4" s="7" t="inlineStr">
        <is>
          <t>2026-11</t>
        </is>
      </c>
      <c r="M4" s="7" t="inlineStr">
        <is>
          <t>2026-12</t>
        </is>
      </c>
      <c r="N4" s="7" t="inlineStr">
        <is>
          <t>Year</t>
        </is>
      </c>
      <c r="O4" s="7" t="inlineStr">
        <is>
          <t>Unit</t>
        </is>
      </c>
      <c r="P4" s="7" t="inlineStr">
        <is>
          <t>Workings</t>
        </is>
      </c>
    </row>
    <row r="5">
      <c r="A5" s="12" t="inlineStr">
        <is>
          <t>Revenue</t>
        </is>
      </c>
    </row>
    <row r="6">
      <c r="A6" s="11" t="inlineStr">
        <is>
          <t>Volume</t>
        </is>
      </c>
      <c r="B6" s="20" t="n">
        <v>63255.0138</v>
      </c>
      <c r="C6" s="20" t="n">
        <v>60766.7228</v>
      </c>
      <c r="D6" s="20" t="n">
        <v>69382.28049999999</v>
      </c>
      <c r="E6" s="20" t="n">
        <v>72452.26300000001</v>
      </c>
      <c r="F6" s="20" t="n">
        <v>72830.0508</v>
      </c>
      <c r="G6" s="20" t="n">
        <v>71828.3026</v>
      </c>
      <c r="H6" s="20" t="n">
        <v>69694.1024</v>
      </c>
      <c r="I6" s="20" t="n">
        <v>67538.2907</v>
      </c>
      <c r="J6" s="20" t="n">
        <v>73808.091</v>
      </c>
      <c r="K6" s="20" t="n">
        <v>77140.7868</v>
      </c>
      <c r="L6" s="20" t="n">
        <v>79159.732</v>
      </c>
      <c r="M6" s="20" t="n">
        <v>67677.28630000001</v>
      </c>
      <c r="N6" s="21">
        <f>SUM(B6:M6)</f>
        <v/>
      </c>
      <c r="O6" s="22" t="inlineStr">
        <is>
          <t>units</t>
        </is>
      </c>
      <c r="P6" s="17" t="inlineStr">
        <is>
          <t>run_rate * (1 + volume_growth) * seasonality_index</t>
        </is>
      </c>
    </row>
    <row r="7">
      <c r="A7" s="11" t="inlineStr">
        <is>
          <t>per unit</t>
        </is>
      </c>
      <c r="B7" s="20" t="n">
        <v>2091.3407</v>
      </c>
      <c r="C7" s="20" t="n">
        <v>2091.3407</v>
      </c>
      <c r="D7" s="20" t="n">
        <v>2091.3407</v>
      </c>
      <c r="E7" s="20" t="n">
        <v>2091.3407</v>
      </c>
      <c r="F7" s="20" t="n">
        <v>2091.3407</v>
      </c>
      <c r="G7" s="20" t="n">
        <v>2091.3407</v>
      </c>
      <c r="H7" s="20" t="n">
        <v>2091.3407</v>
      </c>
      <c r="I7" s="20" t="n">
        <v>2091.3407</v>
      </c>
      <c r="J7" s="20" t="n">
        <v>2091.3407</v>
      </c>
      <c r="K7" s="20" t="n">
        <v>2091.3407</v>
      </c>
      <c r="L7" s="20" t="n">
        <v>2091.3407</v>
      </c>
      <c r="M7" s="20" t="n">
        <v>2091.3407</v>
      </c>
      <c r="N7" s="21">
        <f>SUM(B7:M7)</f>
        <v/>
      </c>
      <c r="O7" s="22" t="inlineStr">
        <is>
          <t>currency per unit</t>
        </is>
      </c>
      <c r="P7" s="17" t="inlineStr">
        <is>
          <t>revenue / volume</t>
        </is>
      </c>
    </row>
    <row r="8">
      <c r="A8" s="11" t="inlineStr">
        <is>
          <t>Applied volume growth and price change</t>
        </is>
      </c>
      <c r="B8" s="18" t="n">
        <v>0.13</v>
      </c>
      <c r="C8" s="18" t="n">
        <v>0.13</v>
      </c>
      <c r="D8" s="18" t="n">
        <v>0.13</v>
      </c>
      <c r="E8" s="18" t="n">
        <v>0.13</v>
      </c>
      <c r="F8" s="18" t="n">
        <v>0.13</v>
      </c>
      <c r="G8" s="18" t="n">
        <v>0.13</v>
      </c>
      <c r="H8" s="18" t="n">
        <v>0.13</v>
      </c>
      <c r="I8" s="18" t="n">
        <v>0.13</v>
      </c>
      <c r="J8" s="18" t="n">
        <v>0.13</v>
      </c>
      <c r="K8" s="18" t="n">
        <v>0.13</v>
      </c>
      <c r="L8" s="18" t="n">
        <v>0.13</v>
      </c>
      <c r="M8" s="18" t="n">
        <v>0.13</v>
      </c>
      <c r="N8" s="19">
        <f>SUM(B8:M8)</f>
        <v/>
      </c>
      <c r="O8" s="22" t="inlineStr">
        <is>
          <t>%</t>
        </is>
      </c>
      <c r="P8" s="17" t="inlineStr">
        <is>
          <t>volume_growth + price_change</t>
        </is>
      </c>
    </row>
    <row r="10">
      <c r="A10" s="12" t="inlineStr">
        <is>
          <t>Other operating income</t>
        </is>
      </c>
    </row>
    <row r="11">
      <c r="A11" s="11" t="inlineStr">
        <is>
          <t>Applied inflation</t>
        </is>
      </c>
      <c r="B11" s="18" t="n">
        <v>0.1</v>
      </c>
      <c r="C11" s="18" t="n">
        <v>0.1</v>
      </c>
      <c r="D11" s="18" t="n">
        <v>0.1</v>
      </c>
      <c r="E11" s="18" t="n">
        <v>0.1</v>
      </c>
      <c r="F11" s="18" t="n">
        <v>0.1</v>
      </c>
      <c r="G11" s="18" t="n">
        <v>0.1</v>
      </c>
      <c r="H11" s="18" t="n">
        <v>0.1</v>
      </c>
      <c r="I11" s="18" t="n">
        <v>0.1</v>
      </c>
      <c r="J11" s="18" t="n">
        <v>0.1</v>
      </c>
      <c r="K11" s="18" t="n">
        <v>0.1</v>
      </c>
      <c r="L11" s="18" t="n">
        <v>0.1</v>
      </c>
      <c r="M11" s="18" t="n">
        <v>0.1</v>
      </c>
      <c r="N11" s="19">
        <f>SUM(B11:M11)</f>
        <v/>
      </c>
      <c r="O11" s="22" t="inlineStr">
        <is>
          <t>%</t>
        </is>
      </c>
      <c r="P11" s="17" t="inlineStr">
        <is>
          <t>inflation</t>
        </is>
      </c>
    </row>
    <row r="13">
      <c r="A13" s="12" t="inlineStr">
        <is>
          <t>Cost of sales - materials</t>
        </is>
      </c>
    </row>
    <row r="14">
      <c r="A14" s="11" t="inlineStr">
        <is>
          <t>Volume</t>
        </is>
      </c>
      <c r="B14" s="20" t="n">
        <v>63255.0138</v>
      </c>
      <c r="C14" s="20" t="n">
        <v>60766.7228</v>
      </c>
      <c r="D14" s="20" t="n">
        <v>69382.28049999999</v>
      </c>
      <c r="E14" s="20" t="n">
        <v>72452.26300000001</v>
      </c>
      <c r="F14" s="20" t="n">
        <v>72830.0508</v>
      </c>
      <c r="G14" s="20" t="n">
        <v>71828.3026</v>
      </c>
      <c r="H14" s="20" t="n">
        <v>69694.1024</v>
      </c>
      <c r="I14" s="20" t="n">
        <v>67538.2907</v>
      </c>
      <c r="J14" s="20" t="n">
        <v>73808.091</v>
      </c>
      <c r="K14" s="20" t="n">
        <v>77140.7868</v>
      </c>
      <c r="L14" s="20" t="n">
        <v>79159.732</v>
      </c>
      <c r="M14" s="20" t="n">
        <v>67677.28630000001</v>
      </c>
      <c r="N14" s="21">
        <f>SUM(B14:M14)</f>
        <v/>
      </c>
      <c r="O14" s="22" t="inlineStr">
        <is>
          <t>units</t>
        </is>
      </c>
      <c r="P14" s="17" t="inlineStr">
        <is>
          <t>run_rate * (1 + volume_growth) * seasonality_index</t>
        </is>
      </c>
    </row>
    <row r="15">
      <c r="A15" s="11" t="inlineStr">
        <is>
          <t>per unit</t>
        </is>
      </c>
      <c r="B15" s="20" t="n">
        <v>1222.5279</v>
      </c>
      <c r="C15" s="20" t="n">
        <v>1222.5279</v>
      </c>
      <c r="D15" s="20" t="n">
        <v>1222.5279</v>
      </c>
      <c r="E15" s="20" t="n">
        <v>1222.5279</v>
      </c>
      <c r="F15" s="20" t="n">
        <v>1222.5279</v>
      </c>
      <c r="G15" s="20" t="n">
        <v>1222.5279</v>
      </c>
      <c r="H15" s="20" t="n">
        <v>1222.5279</v>
      </c>
      <c r="I15" s="20" t="n">
        <v>1222.5279</v>
      </c>
      <c r="J15" s="20" t="n">
        <v>1222.5279</v>
      </c>
      <c r="K15" s="20" t="n">
        <v>1222.5279</v>
      </c>
      <c r="L15" s="20" t="n">
        <v>1222.5279</v>
      </c>
      <c r="M15" s="20" t="n">
        <v>1222.5279</v>
      </c>
      <c r="N15" s="21">
        <f>SUM(B15:M15)</f>
        <v/>
      </c>
      <c r="O15" s="22" t="inlineStr">
        <is>
          <t>currency per unit</t>
        </is>
      </c>
      <c r="P15" s="17" t="inlineStr">
        <is>
          <t>cogs_materials / volume</t>
        </is>
      </c>
    </row>
    <row r="16">
      <c r="A16" s="11" t="inlineStr">
        <is>
          <t>Applied volume growth and inflation</t>
        </is>
      </c>
      <c r="B16" s="18" t="n">
        <v>0.11</v>
      </c>
      <c r="C16" s="18" t="n">
        <v>0.11</v>
      </c>
      <c r="D16" s="18" t="n">
        <v>0.11</v>
      </c>
      <c r="E16" s="18" t="n">
        <v>0.11</v>
      </c>
      <c r="F16" s="18" t="n">
        <v>0.11</v>
      </c>
      <c r="G16" s="18" t="n">
        <v>0.11</v>
      </c>
      <c r="H16" s="18" t="n">
        <v>0.11</v>
      </c>
      <c r="I16" s="18" t="n">
        <v>0.11</v>
      </c>
      <c r="J16" s="18" t="n">
        <v>0.11</v>
      </c>
      <c r="K16" s="18" t="n">
        <v>0.11</v>
      </c>
      <c r="L16" s="18" t="n">
        <v>0.11</v>
      </c>
      <c r="M16" s="18" t="n">
        <v>0.11</v>
      </c>
      <c r="N16" s="19">
        <f>SUM(B16:M16)</f>
        <v/>
      </c>
      <c r="O16" s="22" t="inlineStr">
        <is>
          <t>%</t>
        </is>
      </c>
      <c r="P16" s="17" t="inlineStr">
        <is>
          <t>volume_growth + inflation</t>
        </is>
      </c>
    </row>
    <row r="18">
      <c r="A18" s="12" t="inlineStr">
        <is>
          <t>Cost of sales - direct labour</t>
        </is>
      </c>
    </row>
    <row r="19">
      <c r="A19" s="11" t="inlineStr">
        <is>
          <t>Volume</t>
        </is>
      </c>
      <c r="B19" s="20" t="n">
        <v>63255.0138</v>
      </c>
      <c r="C19" s="20" t="n">
        <v>60766.7228</v>
      </c>
      <c r="D19" s="20" t="n">
        <v>69382.28049999999</v>
      </c>
      <c r="E19" s="20" t="n">
        <v>72452.26300000001</v>
      </c>
      <c r="F19" s="20" t="n">
        <v>72830.0508</v>
      </c>
      <c r="G19" s="20" t="n">
        <v>71828.3026</v>
      </c>
      <c r="H19" s="20" t="n">
        <v>69694.1024</v>
      </c>
      <c r="I19" s="20" t="n">
        <v>67538.2907</v>
      </c>
      <c r="J19" s="20" t="n">
        <v>73808.091</v>
      </c>
      <c r="K19" s="20" t="n">
        <v>77140.7868</v>
      </c>
      <c r="L19" s="20" t="n">
        <v>79159.732</v>
      </c>
      <c r="M19" s="20" t="n">
        <v>67677.28630000001</v>
      </c>
      <c r="N19" s="21">
        <f>SUM(B19:M19)</f>
        <v/>
      </c>
      <c r="O19" s="22" t="inlineStr">
        <is>
          <t>units</t>
        </is>
      </c>
      <c r="P19" s="17" t="inlineStr">
        <is>
          <t>run_rate * (1 + volume_growth) * seasonality_index</t>
        </is>
      </c>
    </row>
    <row r="20">
      <c r="A20" s="11" t="inlineStr">
        <is>
          <t>per unit</t>
        </is>
      </c>
      <c r="B20" s="20" t="n">
        <v>143.3895</v>
      </c>
      <c r="C20" s="20" t="n">
        <v>143.3895</v>
      </c>
      <c r="D20" s="20" t="n">
        <v>143.3895</v>
      </c>
      <c r="E20" s="20" t="n">
        <v>143.3895</v>
      </c>
      <c r="F20" s="20" t="n">
        <v>143.3895</v>
      </c>
      <c r="G20" s="20" t="n">
        <v>143.3895</v>
      </c>
      <c r="H20" s="20" t="n">
        <v>143.3895</v>
      </c>
      <c r="I20" s="20" t="n">
        <v>143.3895</v>
      </c>
      <c r="J20" s="20" t="n">
        <v>143.3895</v>
      </c>
      <c r="K20" s="20" t="n">
        <v>143.3895</v>
      </c>
      <c r="L20" s="20" t="n">
        <v>143.3895</v>
      </c>
      <c r="M20" s="20" t="n">
        <v>143.3895</v>
      </c>
      <c r="N20" s="21">
        <f>SUM(B20:M20)</f>
        <v/>
      </c>
      <c r="O20" s="22" t="inlineStr">
        <is>
          <t>currency per unit</t>
        </is>
      </c>
      <c r="P20" s="17" t="inlineStr">
        <is>
          <t>cogs_labour / volume</t>
        </is>
      </c>
    </row>
    <row r="21">
      <c r="A21" s="11" t="inlineStr">
        <is>
          <t>Headcount</t>
        </is>
      </c>
      <c r="B21" s="20" t="n">
        <v>230</v>
      </c>
      <c r="C21" s="20" t="n">
        <v>230</v>
      </c>
      <c r="D21" s="20" t="n">
        <v>230</v>
      </c>
      <c r="E21" s="20" t="n">
        <v>230</v>
      </c>
      <c r="F21" s="20" t="n">
        <v>230</v>
      </c>
      <c r="G21" s="20" t="n">
        <v>230</v>
      </c>
      <c r="H21" s="20" t="n">
        <v>230</v>
      </c>
      <c r="I21" s="20" t="n">
        <v>230</v>
      </c>
      <c r="J21" s="20" t="n">
        <v>230</v>
      </c>
      <c r="K21" s="20" t="n">
        <v>230</v>
      </c>
      <c r="L21" s="20" t="n">
        <v>230</v>
      </c>
      <c r="M21" s="20" t="n">
        <v>230</v>
      </c>
      <c r="N21" s="21">
        <f>SUM(B21:M21)</f>
        <v/>
      </c>
      <c r="O21" s="22" t="inlineStr">
        <is>
          <t>FTE</t>
        </is>
      </c>
      <c r="P21" s="17" t="inlineStr">
        <is>
          <t>run_rate, held flat - no growth assumption was supplied for this quantity</t>
        </is>
      </c>
    </row>
    <row r="22">
      <c r="A22" s="11" t="inlineStr">
        <is>
          <t>per FTE</t>
        </is>
      </c>
      <c r="B22" s="20" t="n">
        <v>39435.2433</v>
      </c>
      <c r="C22" s="20" t="n">
        <v>37883.9613</v>
      </c>
      <c r="D22" s="20" t="n">
        <v>43255.1817</v>
      </c>
      <c r="E22" s="20" t="n">
        <v>45169.1091</v>
      </c>
      <c r="F22" s="20" t="n">
        <v>45404.6343</v>
      </c>
      <c r="G22" s="20" t="n">
        <v>44780.1118</v>
      </c>
      <c r="H22" s="20" t="n">
        <v>43449.5816</v>
      </c>
      <c r="I22" s="20" t="n">
        <v>42105.5781</v>
      </c>
      <c r="J22" s="20" t="n">
        <v>46014.3766</v>
      </c>
      <c r="K22" s="20" t="n">
        <v>48092.0881</v>
      </c>
      <c r="L22" s="20" t="n">
        <v>49350.7645</v>
      </c>
      <c r="M22" s="20" t="n">
        <v>42192.2325</v>
      </c>
      <c r="N22" s="21">
        <f>SUM(B22:M22)</f>
        <v/>
      </c>
      <c r="O22" s="22" t="inlineStr">
        <is>
          <t>currency per FTE</t>
        </is>
      </c>
      <c r="P22" s="17" t="inlineStr">
        <is>
          <t>cogs_labour / headcount</t>
        </is>
      </c>
    </row>
    <row r="23">
      <c r="A23" s="11" t="inlineStr">
        <is>
          <t>Applied volume growth and inflation</t>
        </is>
      </c>
      <c r="B23" s="18" t="n">
        <v>0.11</v>
      </c>
      <c r="C23" s="18" t="n">
        <v>0.11</v>
      </c>
      <c r="D23" s="18" t="n">
        <v>0.11</v>
      </c>
      <c r="E23" s="18" t="n">
        <v>0.11</v>
      </c>
      <c r="F23" s="18" t="n">
        <v>0.11</v>
      </c>
      <c r="G23" s="18" t="n">
        <v>0.11</v>
      </c>
      <c r="H23" s="18" t="n">
        <v>0.11</v>
      </c>
      <c r="I23" s="18" t="n">
        <v>0.11</v>
      </c>
      <c r="J23" s="18" t="n">
        <v>0.11</v>
      </c>
      <c r="K23" s="18" t="n">
        <v>0.11</v>
      </c>
      <c r="L23" s="18" t="n">
        <v>0.11</v>
      </c>
      <c r="M23" s="18" t="n">
        <v>0.11</v>
      </c>
      <c r="N23" s="19">
        <f>SUM(B23:M23)</f>
        <v/>
      </c>
      <c r="O23" s="22" t="inlineStr">
        <is>
          <t>%</t>
        </is>
      </c>
      <c r="P23" s="17" t="inlineStr">
        <is>
          <t>volume_growth + inflation</t>
        </is>
      </c>
    </row>
    <row r="25">
      <c r="A25" s="12" t="inlineStr">
        <is>
          <t>Cost of sales - energy and fuel</t>
        </is>
      </c>
    </row>
    <row r="26">
      <c r="A26" s="11" t="inlineStr">
        <is>
          <t>Volume</t>
        </is>
      </c>
      <c r="B26" s="20" t="n">
        <v>63255.0138</v>
      </c>
      <c r="C26" s="20" t="n">
        <v>60766.7228</v>
      </c>
      <c r="D26" s="20" t="n">
        <v>69382.28049999999</v>
      </c>
      <c r="E26" s="20" t="n">
        <v>72452.26300000001</v>
      </c>
      <c r="F26" s="20" t="n">
        <v>72830.0508</v>
      </c>
      <c r="G26" s="20" t="n">
        <v>71828.3026</v>
      </c>
      <c r="H26" s="20" t="n">
        <v>69694.1024</v>
      </c>
      <c r="I26" s="20" t="n">
        <v>67538.2907</v>
      </c>
      <c r="J26" s="20" t="n">
        <v>73808.091</v>
      </c>
      <c r="K26" s="20" t="n">
        <v>77140.7868</v>
      </c>
      <c r="L26" s="20" t="n">
        <v>79159.732</v>
      </c>
      <c r="M26" s="20" t="n">
        <v>67677.28630000001</v>
      </c>
      <c r="N26" s="21">
        <f>SUM(B26:M26)</f>
        <v/>
      </c>
      <c r="O26" s="22" t="inlineStr">
        <is>
          <t>units</t>
        </is>
      </c>
      <c r="P26" s="17" t="inlineStr">
        <is>
          <t>run_rate * (1 + volume_growth) * seasonality_index</t>
        </is>
      </c>
    </row>
    <row r="27">
      <c r="A27" s="11" t="inlineStr">
        <is>
          <t>per unit</t>
        </is>
      </c>
      <c r="B27" s="20" t="n">
        <v>122.2496</v>
      </c>
      <c r="C27" s="20" t="n">
        <v>122.2496</v>
      </c>
      <c r="D27" s="20" t="n">
        <v>122.2496</v>
      </c>
      <c r="E27" s="20" t="n">
        <v>122.2496</v>
      </c>
      <c r="F27" s="20" t="n">
        <v>122.2496</v>
      </c>
      <c r="G27" s="20" t="n">
        <v>122.2496</v>
      </c>
      <c r="H27" s="20" t="n">
        <v>122.2496</v>
      </c>
      <c r="I27" s="20" t="n">
        <v>122.2496</v>
      </c>
      <c r="J27" s="20" t="n">
        <v>122.2496</v>
      </c>
      <c r="K27" s="20" t="n">
        <v>122.2496</v>
      </c>
      <c r="L27" s="20" t="n">
        <v>122.2496</v>
      </c>
      <c r="M27" s="20" t="n">
        <v>122.2496</v>
      </c>
      <c r="N27" s="21">
        <f>SUM(B27:M27)</f>
        <v/>
      </c>
      <c r="O27" s="22" t="inlineStr">
        <is>
          <t>currency per unit</t>
        </is>
      </c>
      <c r="P27" s="17" t="inlineStr">
        <is>
          <t>cogs_energy / volume</t>
        </is>
      </c>
    </row>
    <row r="28">
      <c r="A28" s="11" t="inlineStr">
        <is>
          <t>Applied volume growth and inflation</t>
        </is>
      </c>
      <c r="B28" s="18" t="n">
        <v>0.11</v>
      </c>
      <c r="C28" s="18" t="n">
        <v>0.11</v>
      </c>
      <c r="D28" s="18" t="n">
        <v>0.11</v>
      </c>
      <c r="E28" s="18" t="n">
        <v>0.11</v>
      </c>
      <c r="F28" s="18" t="n">
        <v>0.11</v>
      </c>
      <c r="G28" s="18" t="n">
        <v>0.11</v>
      </c>
      <c r="H28" s="18" t="n">
        <v>0.11</v>
      </c>
      <c r="I28" s="18" t="n">
        <v>0.11</v>
      </c>
      <c r="J28" s="18" t="n">
        <v>0.11</v>
      </c>
      <c r="K28" s="18" t="n">
        <v>0.11</v>
      </c>
      <c r="L28" s="18" t="n">
        <v>0.11</v>
      </c>
      <c r="M28" s="18" t="n">
        <v>0.11</v>
      </c>
      <c r="N28" s="19">
        <f>SUM(B28:M28)</f>
        <v/>
      </c>
      <c r="O28" s="22" t="inlineStr">
        <is>
          <t>%</t>
        </is>
      </c>
      <c r="P28" s="17" t="inlineStr">
        <is>
          <t>volume_growth + inflation</t>
        </is>
      </c>
    </row>
    <row r="30">
      <c r="A30" s="12" t="inlineStr">
        <is>
          <t>Cost of sales - other direct</t>
        </is>
      </c>
    </row>
    <row r="31">
      <c r="A31" s="11" t="inlineStr">
        <is>
          <t>Volume</t>
        </is>
      </c>
      <c r="B31" s="20" t="n">
        <v>63255.0138</v>
      </c>
      <c r="C31" s="20" t="n">
        <v>60766.7228</v>
      </c>
      <c r="D31" s="20" t="n">
        <v>69382.28049999999</v>
      </c>
      <c r="E31" s="20" t="n">
        <v>72452.26300000001</v>
      </c>
      <c r="F31" s="20" t="n">
        <v>72830.0508</v>
      </c>
      <c r="G31" s="20" t="n">
        <v>71828.3026</v>
      </c>
      <c r="H31" s="20" t="n">
        <v>69694.1024</v>
      </c>
      <c r="I31" s="20" t="n">
        <v>67538.2907</v>
      </c>
      <c r="J31" s="20" t="n">
        <v>73808.091</v>
      </c>
      <c r="K31" s="20" t="n">
        <v>77140.7868</v>
      </c>
      <c r="L31" s="20" t="n">
        <v>79159.732</v>
      </c>
      <c r="M31" s="20" t="n">
        <v>67677.28630000001</v>
      </c>
      <c r="N31" s="21">
        <f>SUM(B31:M31)</f>
        <v/>
      </c>
      <c r="O31" s="22" t="inlineStr">
        <is>
          <t>units</t>
        </is>
      </c>
      <c r="P31" s="17" t="inlineStr">
        <is>
          <t>run_rate * (1 + volume_growth) * seasonality_index</t>
        </is>
      </c>
    </row>
    <row r="32">
      <c r="A32" s="11" t="inlineStr">
        <is>
          <t>per unit</t>
        </is>
      </c>
      <c r="B32" s="20" t="n">
        <v>24.3221</v>
      </c>
      <c r="C32" s="20" t="n">
        <v>24.3221</v>
      </c>
      <c r="D32" s="20" t="n">
        <v>24.3221</v>
      </c>
      <c r="E32" s="20" t="n">
        <v>24.3221</v>
      </c>
      <c r="F32" s="20" t="n">
        <v>24.3221</v>
      </c>
      <c r="G32" s="20" t="n">
        <v>24.3221</v>
      </c>
      <c r="H32" s="20" t="n">
        <v>24.3221</v>
      </c>
      <c r="I32" s="20" t="n">
        <v>24.3221</v>
      </c>
      <c r="J32" s="20" t="n">
        <v>24.3221</v>
      </c>
      <c r="K32" s="20" t="n">
        <v>24.3221</v>
      </c>
      <c r="L32" s="20" t="n">
        <v>24.3221</v>
      </c>
      <c r="M32" s="20" t="n">
        <v>24.3221</v>
      </c>
      <c r="N32" s="21">
        <f>SUM(B32:M32)</f>
        <v/>
      </c>
      <c r="O32" s="22" t="inlineStr">
        <is>
          <t>currency per unit</t>
        </is>
      </c>
      <c r="P32" s="17" t="inlineStr">
        <is>
          <t>cogs_other / volume</t>
        </is>
      </c>
    </row>
    <row r="33">
      <c r="A33" s="11" t="inlineStr">
        <is>
          <t>Applied volume growth and inflation</t>
        </is>
      </c>
      <c r="B33" s="18" t="n">
        <v>0.11</v>
      </c>
      <c r="C33" s="18" t="n">
        <v>0.11</v>
      </c>
      <c r="D33" s="18" t="n">
        <v>0.11</v>
      </c>
      <c r="E33" s="18" t="n">
        <v>0.11</v>
      </c>
      <c r="F33" s="18" t="n">
        <v>0.11</v>
      </c>
      <c r="G33" s="18" t="n">
        <v>0.11</v>
      </c>
      <c r="H33" s="18" t="n">
        <v>0.11</v>
      </c>
      <c r="I33" s="18" t="n">
        <v>0.11</v>
      </c>
      <c r="J33" s="18" t="n">
        <v>0.11</v>
      </c>
      <c r="K33" s="18" t="n">
        <v>0.11</v>
      </c>
      <c r="L33" s="18" t="n">
        <v>0.11</v>
      </c>
      <c r="M33" s="18" t="n">
        <v>0.11</v>
      </c>
      <c r="N33" s="19">
        <f>SUM(B33:M33)</f>
        <v/>
      </c>
      <c r="O33" s="22" t="inlineStr">
        <is>
          <t>%</t>
        </is>
      </c>
      <c r="P33" s="17" t="inlineStr">
        <is>
          <t>volume_growth + inflation</t>
        </is>
      </c>
    </row>
    <row r="35">
      <c r="A35" s="12" t="inlineStr">
        <is>
          <t>Selling and distribution</t>
        </is>
      </c>
    </row>
    <row r="36">
      <c r="A36" s="11" t="inlineStr">
        <is>
          <t>Applied inflation</t>
        </is>
      </c>
      <c r="B36" s="18" t="n">
        <v>0.1</v>
      </c>
      <c r="C36" s="18" t="n">
        <v>0.1</v>
      </c>
      <c r="D36" s="18" t="n">
        <v>0.1</v>
      </c>
      <c r="E36" s="18" t="n">
        <v>0.1</v>
      </c>
      <c r="F36" s="18" t="n">
        <v>0.1</v>
      </c>
      <c r="G36" s="18" t="n">
        <v>0.1</v>
      </c>
      <c r="H36" s="18" t="n">
        <v>0.1</v>
      </c>
      <c r="I36" s="18" t="n">
        <v>0.1</v>
      </c>
      <c r="J36" s="18" t="n">
        <v>0.1</v>
      </c>
      <c r="K36" s="18" t="n">
        <v>0.1</v>
      </c>
      <c r="L36" s="18" t="n">
        <v>0.1</v>
      </c>
      <c r="M36" s="18" t="n">
        <v>0.1</v>
      </c>
      <c r="N36" s="19">
        <f>SUM(B36:M36)</f>
        <v/>
      </c>
      <c r="O36" s="22" t="inlineStr">
        <is>
          <t>%</t>
        </is>
      </c>
      <c r="P36" s="17" t="inlineStr">
        <is>
          <t>inflation</t>
        </is>
      </c>
    </row>
    <row r="38">
      <c r="A38" s="12" t="inlineStr">
        <is>
          <t>Personnel (indirect)</t>
        </is>
      </c>
    </row>
    <row r="39">
      <c r="A39" s="11" t="inlineStr">
        <is>
          <t>Headcount</t>
        </is>
      </c>
      <c r="B39" s="20" t="n">
        <v>230</v>
      </c>
      <c r="C39" s="20" t="n">
        <v>230</v>
      </c>
      <c r="D39" s="20" t="n">
        <v>230</v>
      </c>
      <c r="E39" s="20" t="n">
        <v>230</v>
      </c>
      <c r="F39" s="20" t="n">
        <v>230</v>
      </c>
      <c r="G39" s="20" t="n">
        <v>230</v>
      </c>
      <c r="H39" s="20" t="n">
        <v>230</v>
      </c>
      <c r="I39" s="20" t="n">
        <v>230</v>
      </c>
      <c r="J39" s="20" t="n">
        <v>230</v>
      </c>
      <c r="K39" s="20" t="n">
        <v>230</v>
      </c>
      <c r="L39" s="20" t="n">
        <v>230</v>
      </c>
      <c r="M39" s="20" t="n">
        <v>230</v>
      </c>
      <c r="N39" s="21">
        <f>SUM(B39:M39)</f>
        <v/>
      </c>
      <c r="O39" s="22" t="inlineStr">
        <is>
          <t>FTE</t>
        </is>
      </c>
      <c r="P39" s="17" t="inlineStr">
        <is>
          <t>run_rate, held flat - no growth assumption was supplied for this quantity</t>
        </is>
      </c>
    </row>
    <row r="40">
      <c r="A40" s="11" t="inlineStr">
        <is>
          <t>per FTE</t>
        </is>
      </c>
      <c r="B40" s="20" t="n">
        <v>55381.3093</v>
      </c>
      <c r="C40" s="20" t="n">
        <v>55381.3093</v>
      </c>
      <c r="D40" s="20" t="n">
        <v>55381.3093</v>
      </c>
      <c r="E40" s="20" t="n">
        <v>55381.3093</v>
      </c>
      <c r="F40" s="20" t="n">
        <v>55381.3093</v>
      </c>
      <c r="G40" s="20" t="n">
        <v>55381.3093</v>
      </c>
      <c r="H40" s="20" t="n">
        <v>55381.3093</v>
      </c>
      <c r="I40" s="20" t="n">
        <v>55381.3093</v>
      </c>
      <c r="J40" s="20" t="n">
        <v>55381.3093</v>
      </c>
      <c r="K40" s="20" t="n">
        <v>55381.3093</v>
      </c>
      <c r="L40" s="20" t="n">
        <v>55381.3093</v>
      </c>
      <c r="M40" s="20" t="n">
        <v>55381.3093</v>
      </c>
      <c r="N40" s="21">
        <f>SUM(B40:M40)</f>
        <v/>
      </c>
      <c r="O40" s="22" t="inlineStr">
        <is>
          <t>currency per FTE</t>
        </is>
      </c>
      <c r="P40" s="17" t="inlineStr">
        <is>
          <t>opex_personnel / headcount</t>
        </is>
      </c>
    </row>
    <row r="41">
      <c r="A41" s="11" t="inlineStr">
        <is>
          <t>Applied inflation</t>
        </is>
      </c>
      <c r="B41" s="18" t="n">
        <v>0.12</v>
      </c>
      <c r="C41" s="18" t="n">
        <v>0.12</v>
      </c>
      <c r="D41" s="18" t="n">
        <v>0.12</v>
      </c>
      <c r="E41" s="18" t="n">
        <v>0.12</v>
      </c>
      <c r="F41" s="18" t="n">
        <v>0.12</v>
      </c>
      <c r="G41" s="18" t="n">
        <v>0.12</v>
      </c>
      <c r="H41" s="18" t="n">
        <v>0.12</v>
      </c>
      <c r="I41" s="18" t="n">
        <v>0.12</v>
      </c>
      <c r="J41" s="18" t="n">
        <v>0.12</v>
      </c>
      <c r="K41" s="18" t="n">
        <v>0.12</v>
      </c>
      <c r="L41" s="18" t="n">
        <v>0.12</v>
      </c>
      <c r="M41" s="18" t="n">
        <v>0.12</v>
      </c>
      <c r="N41" s="19">
        <f>SUM(B41:M41)</f>
        <v/>
      </c>
      <c r="O41" s="22" t="inlineStr">
        <is>
          <t>%</t>
        </is>
      </c>
      <c r="P41" s="17" t="inlineStr">
        <is>
          <t>inflation</t>
        </is>
      </c>
    </row>
    <row r="43">
      <c r="A43" s="12" t="inlineStr">
        <is>
          <t>General and administrative</t>
        </is>
      </c>
    </row>
    <row r="44">
      <c r="A44" s="11" t="inlineStr">
        <is>
          <t>Applied inflation</t>
        </is>
      </c>
      <c r="B44" s="18" t="n">
        <v>0.1</v>
      </c>
      <c r="C44" s="18" t="n">
        <v>0.1</v>
      </c>
      <c r="D44" s="18" t="n">
        <v>0.1</v>
      </c>
      <c r="E44" s="18" t="n">
        <v>0.1</v>
      </c>
      <c r="F44" s="18" t="n">
        <v>0.1</v>
      </c>
      <c r="G44" s="18" t="n">
        <v>0.1</v>
      </c>
      <c r="H44" s="18" t="n">
        <v>0.1</v>
      </c>
      <c r="I44" s="18" t="n">
        <v>0.1</v>
      </c>
      <c r="J44" s="18" t="n">
        <v>0.1</v>
      </c>
      <c r="K44" s="18" t="n">
        <v>0.1</v>
      </c>
      <c r="L44" s="18" t="n">
        <v>0.1</v>
      </c>
      <c r="M44" s="18" t="n">
        <v>0.1</v>
      </c>
      <c r="N44" s="19">
        <f>SUM(B44:M44)</f>
        <v/>
      </c>
      <c r="O44" s="22" t="inlineStr">
        <is>
          <t>%</t>
        </is>
      </c>
      <c r="P44" s="17" t="inlineStr">
        <is>
          <t>inflation</t>
        </is>
      </c>
    </row>
    <row r="46">
      <c r="A46" s="12" t="inlineStr">
        <is>
          <t>Repairs and maintenance</t>
        </is>
      </c>
    </row>
    <row r="47">
      <c r="A47" s="11" t="inlineStr">
        <is>
          <t>Applied inflation</t>
        </is>
      </c>
      <c r="B47" s="18" t="n">
        <v>0.1</v>
      </c>
      <c r="C47" s="18" t="n">
        <v>0.1</v>
      </c>
      <c r="D47" s="18" t="n">
        <v>0.1</v>
      </c>
      <c r="E47" s="18" t="n">
        <v>0.1</v>
      </c>
      <c r="F47" s="18" t="n">
        <v>0.1</v>
      </c>
      <c r="G47" s="18" t="n">
        <v>0.1</v>
      </c>
      <c r="H47" s="18" t="n">
        <v>0.1</v>
      </c>
      <c r="I47" s="18" t="n">
        <v>0.1</v>
      </c>
      <c r="J47" s="18" t="n">
        <v>0.1</v>
      </c>
      <c r="K47" s="18" t="n">
        <v>0.1</v>
      </c>
      <c r="L47" s="18" t="n">
        <v>0.1</v>
      </c>
      <c r="M47" s="18" t="n">
        <v>0.1</v>
      </c>
      <c r="N47" s="19">
        <f>SUM(B47:M47)</f>
        <v/>
      </c>
      <c r="O47" s="22" t="inlineStr">
        <is>
          <t>%</t>
        </is>
      </c>
      <c r="P47" s="17" t="inlineStr">
        <is>
          <t>inflation</t>
        </is>
      </c>
    </row>
    <row r="49">
      <c r="A49" s="12" t="inlineStr">
        <is>
          <t>Other operating expenses</t>
        </is>
      </c>
    </row>
    <row r="50">
      <c r="A50" s="11" t="inlineStr">
        <is>
          <t>Share of revenue</t>
        </is>
      </c>
      <c r="B50" s="18" t="n">
        <v>0.00468</v>
      </c>
      <c r="C50" s="18" t="n">
        <v>0.00468</v>
      </c>
      <c r="D50" s="18" t="n">
        <v>0.00468</v>
      </c>
      <c r="E50" s="18" t="n">
        <v>0.00468</v>
      </c>
      <c r="F50" s="18" t="n">
        <v>0.00468</v>
      </c>
      <c r="G50" s="18" t="n">
        <v>0.00468</v>
      </c>
      <c r="H50" s="18" t="n">
        <v>0.00468</v>
      </c>
      <c r="I50" s="18" t="n">
        <v>0.00468</v>
      </c>
      <c r="J50" s="18" t="n">
        <v>0.00468</v>
      </c>
      <c r="K50" s="18" t="n">
        <v>0.00468</v>
      </c>
      <c r="L50" s="18" t="n">
        <v>0.00468</v>
      </c>
      <c r="M50" s="18" t="n">
        <v>0.00468</v>
      </c>
      <c r="N50" s="19">
        <f>SUM(B50:M50)</f>
        <v/>
      </c>
      <c r="O50" s="22" t="inlineStr">
        <is>
          <t>%</t>
        </is>
      </c>
      <c r="P50" s="17" t="inlineStr">
        <is>
          <t>revenue x the line's own trailing share of revenue</t>
        </is>
      </c>
    </row>
    <row r="52">
      <c r="A52" s="12" t="inlineStr">
        <is>
          <t>Finance income</t>
        </is>
      </c>
    </row>
    <row r="53">
      <c r="A53" s="11" t="inlineStr">
        <is>
          <t>Applied inflation</t>
        </is>
      </c>
      <c r="B53" s="18" t="n">
        <v>0.1</v>
      </c>
      <c r="C53" s="18" t="n">
        <v>0.1</v>
      </c>
      <c r="D53" s="18" t="n">
        <v>0.1</v>
      </c>
      <c r="E53" s="18" t="n">
        <v>0.1</v>
      </c>
      <c r="F53" s="18" t="n">
        <v>0.1</v>
      </c>
      <c r="G53" s="18" t="n">
        <v>0.1</v>
      </c>
      <c r="H53" s="18" t="n">
        <v>0.1</v>
      </c>
      <c r="I53" s="18" t="n">
        <v>0.1</v>
      </c>
      <c r="J53" s="18" t="n">
        <v>0.1</v>
      </c>
      <c r="K53" s="18" t="n">
        <v>0.1</v>
      </c>
      <c r="L53" s="18" t="n">
        <v>0.1</v>
      </c>
      <c r="M53" s="18" t="n">
        <v>0.1</v>
      </c>
      <c r="N53" s="19">
        <f>SUM(B53:M53)</f>
        <v/>
      </c>
      <c r="O53" s="22" t="inlineStr">
        <is>
          <t>%</t>
        </is>
      </c>
      <c r="P53" s="17" t="inlineStr">
        <is>
          <t>inflation</t>
        </is>
      </c>
    </row>
    <row r="55">
      <c r="A55" s="12" t="inlineStr">
        <is>
          <t>FX gain / (loss)</t>
        </is>
      </c>
    </row>
    <row r="56">
      <c r="A56" s="11" t="inlineStr">
        <is>
          <t>Applied inflation</t>
        </is>
      </c>
      <c r="B56" s="18" t="n">
        <v>0.1</v>
      </c>
      <c r="C56" s="18" t="n">
        <v>0.1</v>
      </c>
      <c r="D56" s="18" t="n">
        <v>0.1</v>
      </c>
      <c r="E56" s="18" t="n">
        <v>0.1</v>
      </c>
      <c r="F56" s="18" t="n">
        <v>0.1</v>
      </c>
      <c r="G56" s="18" t="n">
        <v>0.1</v>
      </c>
      <c r="H56" s="18" t="n">
        <v>0.1</v>
      </c>
      <c r="I56" s="18" t="n">
        <v>0.1</v>
      </c>
      <c r="J56" s="18" t="n">
        <v>0.1</v>
      </c>
      <c r="K56" s="18" t="n">
        <v>0.1</v>
      </c>
      <c r="L56" s="18" t="n">
        <v>0.1</v>
      </c>
      <c r="M56" s="18" t="n">
        <v>0.1</v>
      </c>
      <c r="N56" s="19">
        <f>SUM(B56:M56)</f>
        <v/>
      </c>
      <c r="O56" s="22" t="inlineStr">
        <is>
          <t>%</t>
        </is>
      </c>
      <c r="P56" s="17" t="inlineStr">
        <is>
          <t>inflation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C5B3B"/>
    <outlinePr summaryBelow="1" summaryRight="1"/>
    <pageSetUpPr/>
  </sheetPr>
  <dimension ref="A1:O3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>
      <c r="A1" s="4" t="inlineStr">
        <is>
          <t>Key figures</t>
        </is>
      </c>
    </row>
    <row r="3">
      <c r="A3" s="6" t="inlineStr">
        <is>
          <t>KPI</t>
        </is>
      </c>
      <c r="B3" s="7" t="inlineStr">
        <is>
          <t>2025-01</t>
        </is>
      </c>
      <c r="C3" s="7" t="inlineStr">
        <is>
          <t>2025-02</t>
        </is>
      </c>
      <c r="D3" s="7" t="inlineStr">
        <is>
          <t>2025-03</t>
        </is>
      </c>
      <c r="E3" s="7" t="inlineStr">
        <is>
          <t>2025-04</t>
        </is>
      </c>
      <c r="F3" s="7" t="inlineStr">
        <is>
          <t>2025-05</t>
        </is>
      </c>
      <c r="G3" s="7" t="inlineStr">
        <is>
          <t>2025-06</t>
        </is>
      </c>
      <c r="H3" s="7" t="inlineStr">
        <is>
          <t>2025-07</t>
        </is>
      </c>
      <c r="I3" s="7" t="inlineStr">
        <is>
          <t>2025-08</t>
        </is>
      </c>
      <c r="J3" s="7" t="inlineStr">
        <is>
          <t>2025-09</t>
        </is>
      </c>
      <c r="K3" s="7" t="inlineStr">
        <is>
          <t>2025-10</t>
        </is>
      </c>
      <c r="L3" s="7" t="inlineStr">
        <is>
          <t>2025-11</t>
        </is>
      </c>
      <c r="M3" s="7" t="inlineStr">
        <is>
          <t>2025-12</t>
        </is>
      </c>
      <c r="N3" s="7" t="inlineStr">
        <is>
          <t>Unit</t>
        </is>
      </c>
    </row>
    <row r="4">
      <c r="A4" s="8" t="inlineStr">
        <is>
          <t>Revenue</t>
        </is>
      </c>
      <c r="B4" s="9" t="n">
        <v>116655894.09</v>
      </c>
      <c r="C4" s="9" t="n">
        <v>112066948.68</v>
      </c>
      <c r="D4" s="9" t="n">
        <v>127955896.08</v>
      </c>
      <c r="E4" s="9" t="n">
        <v>133617606.15</v>
      </c>
      <c r="F4" s="9" t="n">
        <v>134314328.39</v>
      </c>
      <c r="G4" s="9" t="n">
        <v>132466888.66</v>
      </c>
      <c r="H4" s="9" t="n">
        <v>128530962.84</v>
      </c>
      <c r="I4" s="9" t="n">
        <v>124555180.98</v>
      </c>
      <c r="J4" s="9" t="n">
        <v>136118045.61</v>
      </c>
      <c r="K4" s="9" t="n">
        <v>142264255.67</v>
      </c>
      <c r="L4" s="9" t="n">
        <v>145987626.26</v>
      </c>
      <c r="M4" s="9" t="n">
        <v>124811518.87</v>
      </c>
      <c r="N4" s="10" t="n"/>
      <c r="O4" s="22" t="inlineStr">
        <is>
          <t>currency</t>
        </is>
      </c>
    </row>
    <row r="5">
      <c r="A5" s="8" t="inlineStr">
        <is>
          <t>Gross margin %</t>
        </is>
      </c>
      <c r="B5" s="18" t="n">
        <v>0.329612</v>
      </c>
      <c r="C5" s="18" t="n">
        <v>0.316504</v>
      </c>
      <c r="D5" s="18" t="n">
        <v>0.306164</v>
      </c>
      <c r="E5" s="18" t="n">
        <v>0.304957</v>
      </c>
      <c r="F5" s="18" t="n">
        <v>0.296987</v>
      </c>
      <c r="G5" s="18" t="n">
        <v>0.28284</v>
      </c>
      <c r="H5" s="18" t="n">
        <v>0.296684</v>
      </c>
      <c r="I5" s="18" t="n">
        <v>0.274813</v>
      </c>
      <c r="J5" s="18" t="n">
        <v>0.29429</v>
      </c>
      <c r="K5" s="18" t="n">
        <v>0.277068</v>
      </c>
      <c r="L5" s="18" t="n">
        <v>0.273167</v>
      </c>
      <c r="M5" s="18" t="n">
        <v>0.239183</v>
      </c>
      <c r="N5" s="19" t="n"/>
      <c r="O5" s="22" t="inlineStr">
        <is>
          <t>%</t>
        </is>
      </c>
    </row>
    <row r="6">
      <c r="A6" s="8" t="inlineStr">
        <is>
          <t>EBITDA</t>
        </is>
      </c>
      <c r="B6" s="9" t="n">
        <v>15557849.36</v>
      </c>
      <c r="C6" s="9" t="n">
        <v>11512932.24</v>
      </c>
      <c r="D6" s="9" t="n">
        <v>15684810.76</v>
      </c>
      <c r="E6" s="9" t="n">
        <v>17202005.9</v>
      </c>
      <c r="F6" s="9" t="n">
        <v>16339930.92</v>
      </c>
      <c r="G6" s="9" t="n">
        <v>12903542.05</v>
      </c>
      <c r="H6" s="9" t="n">
        <v>15089871.25</v>
      </c>
      <c r="I6" s="9" t="n">
        <v>10853668.2</v>
      </c>
      <c r="J6" s="9" t="n">
        <v>16860555.02</v>
      </c>
      <c r="K6" s="9" t="n">
        <v>15391998.86</v>
      </c>
      <c r="L6" s="9" t="n">
        <v>14526166.69</v>
      </c>
      <c r="M6" s="9" t="n">
        <v>5945178.06</v>
      </c>
      <c r="N6" s="10" t="n"/>
      <c r="O6" s="22" t="inlineStr">
        <is>
          <t>currency</t>
        </is>
      </c>
    </row>
    <row r="7">
      <c r="A7" s="8" t="inlineStr">
        <is>
          <t>EBITDA %</t>
        </is>
      </c>
      <c r="B7" s="18" t="n">
        <v>0.133365</v>
      </c>
      <c r="C7" s="18" t="n">
        <v>0.102733</v>
      </c>
      <c r="D7" s="18" t="n">
        <v>0.12258</v>
      </c>
      <c r="E7" s="18" t="n">
        <v>0.128741</v>
      </c>
      <c r="F7" s="18" t="n">
        <v>0.121654</v>
      </c>
      <c r="G7" s="18" t="n">
        <v>0.09741</v>
      </c>
      <c r="H7" s="18" t="n">
        <v>0.117403</v>
      </c>
      <c r="I7" s="18" t="n">
        <v>0.08713899999999999</v>
      </c>
      <c r="J7" s="18" t="n">
        <v>0.123867</v>
      </c>
      <c r="K7" s="18" t="n">
        <v>0.108193</v>
      </c>
      <c r="L7" s="18" t="n">
        <v>0.09950299999999999</v>
      </c>
      <c r="M7" s="18" t="n">
        <v>0.047633</v>
      </c>
      <c r="N7" s="19" t="n"/>
      <c r="O7" s="22" t="inlineStr">
        <is>
          <t>%</t>
        </is>
      </c>
    </row>
    <row r="8">
      <c r="A8" s="8" t="inlineStr">
        <is>
          <t>EBIT %</t>
        </is>
      </c>
      <c r="B8" s="18" t="n">
        <v>0.105934</v>
      </c>
      <c r="C8" s="18" t="n">
        <v>0.07417799999999999</v>
      </c>
      <c r="D8" s="18" t="n">
        <v>0.097571</v>
      </c>
      <c r="E8" s="18" t="n">
        <v>0.104792</v>
      </c>
      <c r="F8" s="18" t="n">
        <v>0.09783</v>
      </c>
      <c r="G8" s="18" t="n">
        <v>0.073253</v>
      </c>
      <c r="H8" s="18" t="n">
        <v>0.092506</v>
      </c>
      <c r="I8" s="18" t="n">
        <v>0.061448</v>
      </c>
      <c r="J8" s="18" t="n">
        <v>0.100358</v>
      </c>
      <c r="K8" s="18" t="n">
        <v>0.0857</v>
      </c>
      <c r="L8" s="18" t="n">
        <v>0.077583</v>
      </c>
      <c r="M8" s="18" t="n">
        <v>0.021995</v>
      </c>
      <c r="N8" s="19" t="n"/>
      <c r="O8" s="22" t="inlineStr">
        <is>
          <t>%</t>
        </is>
      </c>
    </row>
    <row r="9">
      <c r="A9" s="8" t="inlineStr">
        <is>
          <t>PBT %</t>
        </is>
      </c>
      <c r="B9" s="18" t="n">
        <v>0.09</v>
      </c>
      <c r="C9" s="18" t="n">
        <v>0.061232</v>
      </c>
      <c r="D9" s="18" t="n">
        <v>0.082397</v>
      </c>
      <c r="E9" s="18" t="n">
        <v>0.09842099999999999</v>
      </c>
      <c r="F9" s="18" t="n">
        <v>0.084713</v>
      </c>
      <c r="G9" s="18" t="n">
        <v>0.065191</v>
      </c>
      <c r="H9" s="18" t="n">
        <v>0.083495</v>
      </c>
      <c r="I9" s="18" t="n">
        <v>0.053641</v>
      </c>
      <c r="J9" s="18" t="n">
        <v>0.067796</v>
      </c>
      <c r="K9" s="18" t="n">
        <v>0.075091</v>
      </c>
      <c r="L9" s="18" t="n">
        <v>0.069311</v>
      </c>
      <c r="M9" s="18" t="n">
        <v>0.010816</v>
      </c>
      <c r="N9" s="19" t="n"/>
      <c r="O9" s="22" t="inlineStr">
        <is>
          <t>%</t>
        </is>
      </c>
    </row>
    <row r="10">
      <c r="A10" s="8" t="inlineStr">
        <is>
          <t>PAT %</t>
        </is>
      </c>
      <c r="B10" s="18" t="n">
        <v>0.063198</v>
      </c>
      <c r="C10" s="18" t="n">
        <v>0.043006</v>
      </c>
      <c r="D10" s="18" t="n">
        <v>0.057868</v>
      </c>
      <c r="E10" s="18" t="n">
        <v>0.06901400000000001</v>
      </c>
      <c r="F10" s="18" t="n">
        <v>0.05957</v>
      </c>
      <c r="G10" s="18" t="n">
        <v>0.045905</v>
      </c>
      <c r="H10" s="18" t="n">
        <v>0.058598</v>
      </c>
      <c r="I10" s="18" t="n">
        <v>0.037826</v>
      </c>
      <c r="J10" s="18" t="n">
        <v>0.047635</v>
      </c>
      <c r="K10" s="18" t="n">
        <v>0.052704</v>
      </c>
      <c r="L10" s="18" t="n">
        <v>0.048757</v>
      </c>
      <c r="M10" s="18" t="n">
        <v>0.007723</v>
      </c>
      <c r="N10" s="19" t="n"/>
      <c r="O10" s="22" t="inlineStr">
        <is>
          <t>%</t>
        </is>
      </c>
    </row>
    <row r="11">
      <c r="A11" s="8" t="inlineStr">
        <is>
          <t>Opex % of revenue</t>
        </is>
      </c>
      <c r="B11" s="18" t="n">
        <v>0.200667</v>
      </c>
      <c r="C11" s="18" t="n">
        <v>0.216772</v>
      </c>
      <c r="D11" s="18" t="n">
        <v>0.185912</v>
      </c>
      <c r="E11" s="18" t="n">
        <v>0.179438</v>
      </c>
      <c r="F11" s="18" t="n">
        <v>0.177499</v>
      </c>
      <c r="G11" s="18" t="n">
        <v>0.187896</v>
      </c>
      <c r="H11" s="18" t="n">
        <v>0.18165</v>
      </c>
      <c r="I11" s="18" t="n">
        <v>0.189509</v>
      </c>
      <c r="J11" s="18" t="n">
        <v>0.17398</v>
      </c>
      <c r="K11" s="18" t="n">
        <v>0.170877</v>
      </c>
      <c r="L11" s="18" t="n">
        <v>0.174907</v>
      </c>
      <c r="M11" s="18" t="n">
        <v>0.194412</v>
      </c>
      <c r="N11" s="19" t="n"/>
      <c r="O11" s="22" t="inlineStr">
        <is>
          <t>%</t>
        </is>
      </c>
    </row>
    <row r="12">
      <c r="A12" s="8" t="inlineStr">
        <is>
          <t>Admin cost to revenue</t>
        </is>
      </c>
      <c r="B12" s="18" t="n">
        <v>0.030378</v>
      </c>
      <c r="C12" s="18" t="n">
        <v>0.032607</v>
      </c>
      <c r="D12" s="18" t="n">
        <v>0.027753</v>
      </c>
      <c r="E12" s="18" t="n">
        <v>0.027171</v>
      </c>
      <c r="F12" s="18" t="n">
        <v>0.026643</v>
      </c>
      <c r="G12" s="18" t="n">
        <v>0.027823</v>
      </c>
      <c r="H12" s="18" t="n">
        <v>0.026555</v>
      </c>
      <c r="I12" s="18" t="n">
        <v>0.028165</v>
      </c>
      <c r="J12" s="18" t="n">
        <v>0.026303</v>
      </c>
      <c r="K12" s="18" t="n">
        <v>0.025506</v>
      </c>
      <c r="L12" s="18" t="n">
        <v>0.024688</v>
      </c>
      <c r="M12" s="18" t="n">
        <v>0.027996</v>
      </c>
      <c r="N12" s="19" t="n"/>
      <c r="O12" s="22" t="inlineStr">
        <is>
          <t>%</t>
        </is>
      </c>
    </row>
    <row r="13">
      <c r="A13" s="8" t="inlineStr">
        <is>
          <t>Staff cost to revenue</t>
        </is>
      </c>
      <c r="B13" s="18" t="n">
        <v>0.160637</v>
      </c>
      <c r="C13" s="18" t="n">
        <v>0.176559</v>
      </c>
      <c r="D13" s="18" t="n">
        <v>0.159459</v>
      </c>
      <c r="E13" s="18" t="n">
        <v>0.151126</v>
      </c>
      <c r="F13" s="18" t="n">
        <v>0.148033</v>
      </c>
      <c r="G13" s="18" t="n">
        <v>0.158939</v>
      </c>
      <c r="H13" s="18" t="n">
        <v>0.15626</v>
      </c>
      <c r="I13" s="18" t="n">
        <v>0.159381</v>
      </c>
      <c r="J13" s="18" t="n">
        <v>0.148683</v>
      </c>
      <c r="K13" s="18" t="n">
        <v>0.145248</v>
      </c>
      <c r="L13" s="18" t="n">
        <v>0.154241</v>
      </c>
      <c r="M13" s="18" t="n">
        <v>0.159038</v>
      </c>
      <c r="N13" s="19" t="n"/>
      <c r="O13" s="22" t="inlineStr">
        <is>
          <t>%</t>
        </is>
      </c>
    </row>
    <row r="14">
      <c r="A14" s="8" t="inlineStr">
        <is>
          <t>Revenue growth</t>
        </is>
      </c>
      <c r="B14" s="18" t="n"/>
      <c r="C14" s="18" t="n">
        <v>-3.933745</v>
      </c>
      <c r="D14" s="18" t="n">
        <v>14.178085</v>
      </c>
      <c r="E14" s="18" t="n">
        <v>4.424736</v>
      </c>
      <c r="F14" s="18" t="n">
        <v>0.5214299999999999</v>
      </c>
      <c r="G14" s="18" t="n">
        <v>-1.37546</v>
      </c>
      <c r="H14" s="18" t="n">
        <v>-2.971253</v>
      </c>
      <c r="I14" s="18" t="n">
        <v>-3.093248</v>
      </c>
      <c r="J14" s="18" t="n">
        <v>9.283327</v>
      </c>
      <c r="K14" s="18" t="n">
        <v>4.515353</v>
      </c>
      <c r="L14" s="18" t="n">
        <v>2.617221</v>
      </c>
      <c r="M14" s="18" t="n">
        <v>-14.505413</v>
      </c>
      <c r="N14" s="19" t="n"/>
      <c r="O14" s="22" t="inlineStr">
        <is>
          <t>%</t>
        </is>
      </c>
    </row>
    <row r="15">
      <c r="A15" s="8" t="inlineStr">
        <is>
          <t>EBITDA growth</t>
        </is>
      </c>
      <c r="B15" s="18" t="n"/>
      <c r="C15" s="18" t="n">
        <v>-25.999205</v>
      </c>
      <c r="D15" s="18" t="n">
        <v>36.236455</v>
      </c>
      <c r="E15" s="18" t="n">
        <v>9.673022</v>
      </c>
      <c r="F15" s="18" t="n">
        <v>-5.011479</v>
      </c>
      <c r="G15" s="18" t="n">
        <v>-21.030621</v>
      </c>
      <c r="H15" s="18" t="n">
        <v>16.943636</v>
      </c>
      <c r="I15" s="18" t="n">
        <v>-28.073156</v>
      </c>
      <c r="J15" s="18" t="n">
        <v>55.344301</v>
      </c>
      <c r="K15" s="18" t="n">
        <v>-8.710011</v>
      </c>
      <c r="L15" s="18" t="n">
        <v>-5.625209</v>
      </c>
      <c r="M15" s="18" t="n">
        <v>-59.07263</v>
      </c>
      <c r="N15" s="19" t="n"/>
      <c r="O15" s="22" t="inlineStr">
        <is>
          <t>%</t>
        </is>
      </c>
    </row>
    <row r="16">
      <c r="A16" s="8" t="inlineStr">
        <is>
          <t>ROCE (annualised)</t>
        </is>
      </c>
      <c r="B16" s="18" t="n">
        <v>0.306393</v>
      </c>
      <c r="C16" s="18" t="n">
        <v>0.204251</v>
      </c>
      <c r="D16" s="18" t="n">
        <v>0.305588</v>
      </c>
      <c r="E16" s="18" t="n">
        <v>0.339659</v>
      </c>
      <c r="F16" s="18" t="n">
        <v>0.314758</v>
      </c>
      <c r="G16" s="18" t="n">
        <v>0.230154</v>
      </c>
      <c r="H16" s="18" t="n">
        <v>0.280314</v>
      </c>
      <c r="I16" s="18" t="n">
        <v>0.178838</v>
      </c>
      <c r="J16" s="18" t="n">
        <v>0.318145</v>
      </c>
      <c r="K16" s="18" t="n">
        <v>0.282026</v>
      </c>
      <c r="L16" s="18" t="n">
        <v>0.259729</v>
      </c>
      <c r="M16" s="18" t="n">
        <v>0.062462</v>
      </c>
      <c r="N16" s="19" t="n"/>
      <c r="O16" s="22" t="inlineStr">
        <is>
          <t>%</t>
        </is>
      </c>
    </row>
    <row r="17">
      <c r="A17" s="8" t="inlineStr">
        <is>
          <t>Return on equity (annualised)</t>
        </is>
      </c>
      <c r="B17" s="18" t="n">
        <v>0.274747</v>
      </c>
      <c r="C17" s="18" t="n">
        <v>0.175632</v>
      </c>
      <c r="D17" s="18" t="n">
        <v>0.265982</v>
      </c>
      <c r="E17" s="18" t="n">
        <v>0.324145</v>
      </c>
      <c r="F17" s="18" t="n">
        <v>0.273889</v>
      </c>
      <c r="G17" s="18" t="n">
        <v>0.203583</v>
      </c>
      <c r="H17" s="18" t="n">
        <v>0.248028</v>
      </c>
      <c r="I17" s="18" t="n">
        <v>0.15204</v>
      </c>
      <c r="J17" s="18" t="n">
        <v>0.206682</v>
      </c>
      <c r="K17" s="18" t="n">
        <v>0.235007</v>
      </c>
      <c r="L17" s="18" t="n">
        <v>0.21885</v>
      </c>
      <c r="M17" s="18" t="n">
        <v>0.029116</v>
      </c>
      <c r="N17" s="19" t="n"/>
      <c r="O17" s="22" t="inlineStr">
        <is>
          <t>%</t>
        </is>
      </c>
    </row>
    <row r="18">
      <c r="A18" s="8" t="inlineStr">
        <is>
          <t>DuPont - asset productivity</t>
        </is>
      </c>
      <c r="B18" s="20" t="n">
        <v>2.45214</v>
      </c>
      <c r="C18" s="20" t="n">
        <v>2.34642</v>
      </c>
      <c r="D18" s="20" t="n">
        <v>2.593413</v>
      </c>
      <c r="E18" s="20" t="n">
        <v>2.644676</v>
      </c>
      <c r="F18" s="20" t="n">
        <v>2.614551</v>
      </c>
      <c r="G18" s="20" t="n">
        <v>2.551756</v>
      </c>
      <c r="H18" s="20" t="n">
        <v>2.465734</v>
      </c>
      <c r="I18" s="20" t="n">
        <v>2.373281</v>
      </c>
      <c r="J18" s="20" t="n">
        <v>2.545938</v>
      </c>
      <c r="K18" s="20" t="n">
        <v>2.602183</v>
      </c>
      <c r="L18" s="20" t="n">
        <v>2.631921</v>
      </c>
      <c r="M18" s="20" t="n">
        <v>2.286591</v>
      </c>
      <c r="N18" s="21" t="n"/>
      <c r="O18" s="22" t="inlineStr">
        <is>
          <t>x</t>
        </is>
      </c>
    </row>
    <row r="19">
      <c r="A19" s="8" t="inlineStr">
        <is>
          <t>DuPont - financial leverage</t>
        </is>
      </c>
      <c r="B19" s="20" t="n">
        <v>1.772911</v>
      </c>
      <c r="C19" s="20" t="n">
        <v>1.740473</v>
      </c>
      <c r="D19" s="20" t="n">
        <v>1.772327</v>
      </c>
      <c r="E19" s="20" t="n">
        <v>1.77594</v>
      </c>
      <c r="F19" s="20" t="n">
        <v>1.758541</v>
      </c>
      <c r="G19" s="20" t="n">
        <v>1.737966</v>
      </c>
      <c r="H19" s="20" t="n">
        <v>1.716607</v>
      </c>
      <c r="I19" s="20" t="n">
        <v>1.693609</v>
      </c>
      <c r="J19" s="20" t="n">
        <v>1.704251</v>
      </c>
      <c r="K19" s="20" t="n">
        <v>1.713556</v>
      </c>
      <c r="L19" s="20" t="n">
        <v>1.705433</v>
      </c>
      <c r="M19" s="20" t="n">
        <v>1.648679</v>
      </c>
      <c r="N19" s="21" t="n"/>
      <c r="O19" s="22" t="inlineStr">
        <is>
          <t>x</t>
        </is>
      </c>
    </row>
    <row r="20">
      <c r="A20" s="8" t="inlineStr">
        <is>
          <t>Current ratio</t>
        </is>
      </c>
      <c r="B20" s="20" t="n">
        <v>2.708804</v>
      </c>
      <c r="C20" s="20" t="n">
        <v>2.768742</v>
      </c>
      <c r="D20" s="20" t="n">
        <v>2.608473</v>
      </c>
      <c r="E20" s="20" t="n">
        <v>2.588447</v>
      </c>
      <c r="F20" s="20" t="n">
        <v>2.596501</v>
      </c>
      <c r="G20" s="20" t="n">
        <v>2.611681</v>
      </c>
      <c r="H20" s="20" t="n">
        <v>2.712955</v>
      </c>
      <c r="I20" s="20" t="n">
        <v>2.726036</v>
      </c>
      <c r="J20" s="20" t="n">
        <v>2.675469</v>
      </c>
      <c r="K20" s="20" t="n">
        <v>2.618615</v>
      </c>
      <c r="L20" s="20" t="n">
        <v>2.61518</v>
      </c>
      <c r="M20" s="20" t="n">
        <v>2.735425</v>
      </c>
      <c r="N20" s="21" t="n"/>
      <c r="O20" s="22" t="inlineStr">
        <is>
          <t>x</t>
        </is>
      </c>
    </row>
    <row r="21">
      <c r="A21" s="8" t="inlineStr">
        <is>
          <t>Quick ratio</t>
        </is>
      </c>
      <c r="B21" s="20" t="n">
        <v>1.851457</v>
      </c>
      <c r="C21" s="20" t="n">
        <v>1.938084</v>
      </c>
      <c r="D21" s="20" t="n">
        <v>1.775949</v>
      </c>
      <c r="E21" s="20" t="n">
        <v>1.77493</v>
      </c>
      <c r="F21" s="20" t="n">
        <v>1.804691</v>
      </c>
      <c r="G21" s="20" t="n">
        <v>1.836183</v>
      </c>
      <c r="H21" s="20" t="n">
        <v>1.961435</v>
      </c>
      <c r="I21" s="20" t="n">
        <v>1.990501</v>
      </c>
      <c r="J21" s="20" t="n">
        <v>1.936168</v>
      </c>
      <c r="K21" s="20" t="n">
        <v>1.88254</v>
      </c>
      <c r="L21" s="20" t="n">
        <v>1.888366</v>
      </c>
      <c r="M21" s="20" t="n">
        <v>2.042828</v>
      </c>
      <c r="N21" s="21" t="n"/>
      <c r="O21" s="22" t="inlineStr">
        <is>
          <t>x</t>
        </is>
      </c>
    </row>
    <row r="22">
      <c r="A22" s="8" t="inlineStr">
        <is>
          <t>Cash ratio</t>
        </is>
      </c>
      <c r="B22" s="20" t="n">
        <v>0.336372</v>
      </c>
      <c r="C22" s="20" t="n">
        <v>0.48194</v>
      </c>
      <c r="D22" s="20" t="n">
        <v>0.342678</v>
      </c>
      <c r="E22" s="20" t="n">
        <v>0.380899</v>
      </c>
      <c r="F22" s="20" t="n">
        <v>0.461787</v>
      </c>
      <c r="G22" s="20" t="n">
        <v>0.545505</v>
      </c>
      <c r="H22" s="20" t="n">
        <v>0.684095</v>
      </c>
      <c r="I22" s="20" t="n">
        <v>0.775089</v>
      </c>
      <c r="J22" s="20" t="n">
        <v>0.693005</v>
      </c>
      <c r="K22" s="20" t="n">
        <v>0.6750890000000001</v>
      </c>
      <c r="L22" s="20" t="n">
        <v>0.694663</v>
      </c>
      <c r="M22" s="20" t="n">
        <v>0.951416</v>
      </c>
      <c r="N22" s="21" t="n"/>
      <c r="O22" s="22" t="inlineStr">
        <is>
          <t>x</t>
        </is>
      </c>
    </row>
    <row r="23">
      <c r="A23" s="8" t="inlineStr">
        <is>
          <t>Debt to equity</t>
        </is>
      </c>
      <c r="B23" s="20" t="n">
        <v>0.5031060000000001</v>
      </c>
      <c r="C23" s="20" t="n">
        <v>0.483153</v>
      </c>
      <c r="D23" s="20" t="n">
        <v>0.467579</v>
      </c>
      <c r="E23" s="20" t="n">
        <v>0.449053</v>
      </c>
      <c r="F23" s="20" t="n">
        <v>0.429036</v>
      </c>
      <c r="G23" s="20" t="n">
        <v>0.411513</v>
      </c>
      <c r="H23" s="20" t="n">
        <v>0.396823</v>
      </c>
      <c r="I23" s="20" t="n">
        <v>0.381056</v>
      </c>
      <c r="J23" s="20" t="n">
        <v>0.368701</v>
      </c>
      <c r="K23" s="20" t="n">
        <v>0.354959</v>
      </c>
      <c r="L23" s="20" t="n">
        <v>0.34077</v>
      </c>
      <c r="M23" s="20" t="n">
        <v>0.327466</v>
      </c>
      <c r="N23" s="21" t="n"/>
      <c r="O23" s="22" t="inlineStr">
        <is>
          <t>x</t>
        </is>
      </c>
    </row>
    <row r="24">
      <c r="A24" s="8" t="inlineStr">
        <is>
          <t>Interest cover</t>
        </is>
      </c>
      <c r="B24" s="20" t="n">
        <v>7.489606</v>
      </c>
      <c r="C24" s="20" t="n">
        <v>5.099333</v>
      </c>
      <c r="D24" s="20" t="n">
        <v>7.752615</v>
      </c>
      <c r="E24" s="20" t="n">
        <v>8.802970999999999</v>
      </c>
      <c r="F24" s="20" t="n">
        <v>8.365119999999999</v>
      </c>
      <c r="G24" s="20" t="n">
        <v>6.256313</v>
      </c>
      <c r="H24" s="20" t="n">
        <v>7.765067</v>
      </c>
      <c r="I24" s="20" t="n">
        <v>5.063959</v>
      </c>
      <c r="J24" s="20" t="n">
        <v>9.158322999999999</v>
      </c>
      <c r="K24" s="20" t="n">
        <v>8.283733</v>
      </c>
      <c r="L24" s="20" t="n">
        <v>7.80039</v>
      </c>
      <c r="M24" s="20" t="n">
        <v>1.916756</v>
      </c>
      <c r="N24" s="21" t="n"/>
      <c r="O24" s="22" t="inlineStr">
        <is>
          <t>x</t>
        </is>
      </c>
    </row>
    <row r="25">
      <c r="A25" s="8" t="inlineStr">
        <is>
          <t>Net debt</t>
        </is>
      </c>
      <c r="B25" s="9" t="n">
        <v>131194442.59</v>
      </c>
      <c r="C25" s="9" t="n">
        <v>114969419.95</v>
      </c>
      <c r="D25" s="9" t="n">
        <v>119985528.47</v>
      </c>
      <c r="E25" s="9" t="n">
        <v>110172402.47</v>
      </c>
      <c r="F25" s="9" t="n">
        <v>95895783.69</v>
      </c>
      <c r="G25" s="9" t="n">
        <v>81466497.95</v>
      </c>
      <c r="H25" s="9" t="n">
        <v>63424584.62</v>
      </c>
      <c r="I25" s="9" t="n">
        <v>48045955.71</v>
      </c>
      <c r="J25" s="9" t="n">
        <v>49598644.43</v>
      </c>
      <c r="K25" s="9" t="n">
        <v>42561259.35</v>
      </c>
      <c r="L25" s="9" t="n">
        <v>33438388.95</v>
      </c>
      <c r="M25" s="9" t="n">
        <v>2310334.09</v>
      </c>
      <c r="N25" s="10" t="n"/>
      <c r="O25" s="22" t="inlineStr">
        <is>
          <t>currency</t>
        </is>
      </c>
    </row>
    <row r="26">
      <c r="A26" s="8" t="inlineStr">
        <is>
          <t>Net debt / EBITDA (annualised)</t>
        </is>
      </c>
      <c r="B26" s="20" t="n">
        <v>0.702724</v>
      </c>
      <c r="C26" s="20" t="n">
        <v>0.832176</v>
      </c>
      <c r="D26" s="20" t="n">
        <v>0.637483</v>
      </c>
      <c r="E26" s="20" t="n">
        <v>0.5337190000000001</v>
      </c>
      <c r="F26" s="20" t="n">
        <v>0.489067</v>
      </c>
      <c r="G26" s="20" t="n">
        <v>0.526125</v>
      </c>
      <c r="H26" s="20" t="n">
        <v>0.35026</v>
      </c>
      <c r="I26" s="20" t="n">
        <v>0.368892</v>
      </c>
      <c r="J26" s="20" t="n">
        <v>0.245141</v>
      </c>
      <c r="K26" s="20" t="n">
        <v>0.23043</v>
      </c>
      <c r="L26" s="20" t="n">
        <v>0.191828</v>
      </c>
      <c r="M26" s="20" t="n">
        <v>0.032384</v>
      </c>
      <c r="N26" s="21" t="n"/>
      <c r="O26" s="22" t="inlineStr">
        <is>
          <t>x</t>
        </is>
      </c>
    </row>
    <row r="27">
      <c r="A27" s="8" t="inlineStr">
        <is>
          <t>Cash</t>
        </is>
      </c>
      <c r="B27" s="9" t="n">
        <v>30805557.41</v>
      </c>
      <c r="C27" s="9" t="n">
        <v>44130580.05</v>
      </c>
      <c r="D27" s="9" t="n">
        <v>36214471.53</v>
      </c>
      <c r="E27" s="9" t="n">
        <v>43127597.53</v>
      </c>
      <c r="F27" s="9" t="n">
        <v>54504216.31</v>
      </c>
      <c r="G27" s="9" t="n">
        <v>66033502.05</v>
      </c>
      <c r="H27" s="9" t="n">
        <v>81175415.38</v>
      </c>
      <c r="I27" s="9" t="n">
        <v>93654044.29000001</v>
      </c>
      <c r="J27" s="9" t="n">
        <v>89201355.56999999</v>
      </c>
      <c r="K27" s="9" t="n">
        <v>93338740.65000001</v>
      </c>
      <c r="L27" s="9" t="n">
        <v>99561611.05</v>
      </c>
      <c r="M27" s="9" t="n">
        <v>127789665.91</v>
      </c>
      <c r="N27" s="10" t="n"/>
      <c r="O27" s="22" t="inlineStr">
        <is>
          <t>currency</t>
        </is>
      </c>
    </row>
    <row r="28">
      <c r="A28" s="8" t="inlineStr">
        <is>
          <t>Debtor days (DSO)</t>
        </is>
      </c>
      <c r="B28" s="20" t="n">
        <v>35.65</v>
      </c>
      <c r="C28" s="20" t="n">
        <v>32.2</v>
      </c>
      <c r="D28" s="20" t="n">
        <v>35.65</v>
      </c>
      <c r="E28" s="20" t="n">
        <v>34.5</v>
      </c>
      <c r="F28" s="20" t="n">
        <v>35.65</v>
      </c>
      <c r="G28" s="20" t="n">
        <v>34.5</v>
      </c>
      <c r="H28" s="20" t="n">
        <v>35.65</v>
      </c>
      <c r="I28" s="20" t="n">
        <v>35.65</v>
      </c>
      <c r="J28" s="20" t="n">
        <v>34.5</v>
      </c>
      <c r="K28" s="20" t="n">
        <v>35.65</v>
      </c>
      <c r="L28" s="20" t="n">
        <v>34.5</v>
      </c>
      <c r="M28" s="20" t="n">
        <v>35.65</v>
      </c>
      <c r="N28" s="21" t="n"/>
      <c r="O28" s="22" t="inlineStr">
        <is>
          <t>days</t>
        </is>
      </c>
    </row>
    <row r="29">
      <c r="A29" s="8" t="inlineStr">
        <is>
          <t>Creditor days (DPO)</t>
        </is>
      </c>
      <c r="B29" s="20" t="n">
        <v>26.96703</v>
      </c>
      <c r="C29" s="20" t="n">
        <v>24.326131</v>
      </c>
      <c r="D29" s="20" t="n">
        <v>26.999937</v>
      </c>
      <c r="E29" s="20" t="n">
        <v>26.206971</v>
      </c>
      <c r="F29" s="20" t="n">
        <v>27.225554</v>
      </c>
      <c r="G29" s="20" t="n">
        <v>26.483289</v>
      </c>
      <c r="H29" s="20" t="n">
        <v>27.030339</v>
      </c>
      <c r="I29" s="20" t="n">
        <v>27.30878</v>
      </c>
      <c r="J29" s="20" t="n">
        <v>26.4457</v>
      </c>
      <c r="K29" s="20" t="n">
        <v>27.491854</v>
      </c>
      <c r="L29" s="20" t="n">
        <v>26.443782</v>
      </c>
      <c r="M29" s="20" t="n">
        <v>27.856712</v>
      </c>
      <c r="N29" s="21" t="n"/>
      <c r="O29" s="22" t="inlineStr">
        <is>
          <t>days</t>
        </is>
      </c>
    </row>
    <row r="30">
      <c r="A30" s="8" t="inlineStr">
        <is>
          <t>Inventory days (DIO)</t>
        </is>
      </c>
      <c r="B30" s="20" t="n">
        <v>31.123932</v>
      </c>
      <c r="C30" s="20" t="n">
        <v>27.804397</v>
      </c>
      <c r="D30" s="20" t="n">
        <v>30.721179</v>
      </c>
      <c r="E30" s="20" t="n">
        <v>29.754845</v>
      </c>
      <c r="F30" s="20" t="n">
        <v>30.682132</v>
      </c>
      <c r="G30" s="20" t="n">
        <v>29.644531</v>
      </c>
      <c r="H30" s="20" t="n">
        <v>30.581035</v>
      </c>
      <c r="I30" s="20" t="n">
        <v>30.502039</v>
      </c>
      <c r="J30" s="20" t="n">
        <v>29.719053</v>
      </c>
      <c r="K30" s="20" t="n">
        <v>30.675513</v>
      </c>
      <c r="L30" s="20" t="n">
        <v>29.45177</v>
      </c>
      <c r="M30" s="20" t="n">
        <v>30.369161</v>
      </c>
      <c r="N30" s="21" t="n"/>
      <c r="O30" s="22" t="inlineStr">
        <is>
          <t>days</t>
        </is>
      </c>
    </row>
    <row r="31">
      <c r="A31" s="8" t="inlineStr">
        <is>
          <t>Cash conversion cycle</t>
        </is>
      </c>
      <c r="B31" s="20" t="n">
        <v>39.806902</v>
      </c>
      <c r="C31" s="20" t="n">
        <v>35.678266</v>
      </c>
      <c r="D31" s="20" t="n">
        <v>39.371243</v>
      </c>
      <c r="E31" s="20" t="n">
        <v>38.047874</v>
      </c>
      <c r="F31" s="20" t="n">
        <v>39.106578</v>
      </c>
      <c r="G31" s="20" t="n">
        <v>37.661242</v>
      </c>
      <c r="H31" s="20" t="n">
        <v>39.200695</v>
      </c>
      <c r="I31" s="20" t="n">
        <v>38.843259</v>
      </c>
      <c r="J31" s="20" t="n">
        <v>37.773353</v>
      </c>
      <c r="K31" s="20" t="n">
        <v>38.833658</v>
      </c>
      <c r="L31" s="20" t="n">
        <v>37.507988</v>
      </c>
      <c r="M31" s="20" t="n">
        <v>38.162449</v>
      </c>
      <c r="N31" s="21" t="n"/>
      <c r="O31" s="22" t="inlineStr">
        <is>
          <t>days</t>
        </is>
      </c>
    </row>
    <row r="32">
      <c r="A32" s="8" t="inlineStr">
        <is>
          <t>Inventory turnover (annualised)</t>
        </is>
      </c>
      <c r="B32" s="20" t="n">
        <v>11.952217</v>
      </c>
      <c r="C32" s="20" t="n">
        <v>12.084419</v>
      </c>
      <c r="D32" s="20" t="n">
        <v>12.10891</v>
      </c>
      <c r="E32" s="20" t="n">
        <v>12.09887</v>
      </c>
      <c r="F32" s="20" t="n">
        <v>12.12432</v>
      </c>
      <c r="G32" s="20" t="n">
        <v>12.143892</v>
      </c>
      <c r="H32" s="20" t="n">
        <v>12.164402</v>
      </c>
      <c r="I32" s="20" t="n">
        <v>12.195906</v>
      </c>
      <c r="J32" s="20" t="n">
        <v>12.113441</v>
      </c>
      <c r="K32" s="20" t="n">
        <v>12.126937</v>
      </c>
      <c r="L32" s="20" t="n">
        <v>12.223374</v>
      </c>
      <c r="M32" s="20" t="n">
        <v>12.249268</v>
      </c>
      <c r="N32" s="21" t="n"/>
      <c r="O32" s="22" t="inlineStr">
        <is>
          <t>x</t>
        </is>
      </c>
    </row>
    <row r="33">
      <c r="A33" s="8" t="inlineStr">
        <is>
          <t>Receivable turnover (annualised)</t>
        </is>
      </c>
      <c r="B33" s="20" t="n">
        <v>10.434783</v>
      </c>
      <c r="C33" s="20" t="n">
        <v>10.434783</v>
      </c>
      <c r="D33" s="20" t="n">
        <v>10.434783</v>
      </c>
      <c r="E33" s="20" t="n">
        <v>10.434783</v>
      </c>
      <c r="F33" s="20" t="n">
        <v>10.434783</v>
      </c>
      <c r="G33" s="20" t="n">
        <v>10.434783</v>
      </c>
      <c r="H33" s="20" t="n">
        <v>10.434783</v>
      </c>
      <c r="I33" s="20" t="n">
        <v>10.434783</v>
      </c>
      <c r="J33" s="20" t="n">
        <v>10.434783</v>
      </c>
      <c r="K33" s="20" t="n">
        <v>10.434783</v>
      </c>
      <c r="L33" s="20" t="n">
        <v>10.434783</v>
      </c>
      <c r="M33" s="20" t="n">
        <v>10.434783</v>
      </c>
      <c r="N33" s="21" t="n"/>
      <c r="O33" s="22" t="inlineStr">
        <is>
          <t>x</t>
        </is>
      </c>
    </row>
    <row r="34">
      <c r="A34" s="8" t="inlineStr">
        <is>
          <t>Working capital turnover (annualised)</t>
        </is>
      </c>
      <c r="B34" s="20" t="n">
        <v>9.678240000000001</v>
      </c>
      <c r="C34" s="20" t="n">
        <v>9.717335</v>
      </c>
      <c r="D34" s="20" t="n">
        <v>9.730086</v>
      </c>
      <c r="E34" s="20" t="n">
        <v>9.738697999999999</v>
      </c>
      <c r="F34" s="20" t="n">
        <v>9.768903</v>
      </c>
      <c r="G34" s="20" t="n">
        <v>9.791358000000001</v>
      </c>
      <c r="H34" s="20" t="n">
        <v>9.751683</v>
      </c>
      <c r="I34" s="20" t="n">
        <v>9.798316</v>
      </c>
      <c r="J34" s="20" t="n">
        <v>9.779941000000001</v>
      </c>
      <c r="K34" s="20" t="n">
        <v>9.801966999999999</v>
      </c>
      <c r="L34" s="20" t="n">
        <v>9.812925999999999</v>
      </c>
      <c r="M34" s="20" t="n">
        <v>9.903753999999999</v>
      </c>
      <c r="N34" s="21" t="n"/>
      <c r="O34" s="22" t="inlineStr">
        <is>
          <t>x</t>
        </is>
      </c>
    </row>
    <row r="35">
      <c r="A35" s="8" t="inlineStr">
        <is>
          <t>Total asset turnover (annualised)</t>
        </is>
      </c>
      <c r="B35" s="20" t="n">
        <v>2.45214</v>
      </c>
      <c r="C35" s="20" t="n">
        <v>2.34642</v>
      </c>
      <c r="D35" s="20" t="n">
        <v>2.593413</v>
      </c>
      <c r="E35" s="20" t="n">
        <v>2.644676</v>
      </c>
      <c r="F35" s="20" t="n">
        <v>2.614551</v>
      </c>
      <c r="G35" s="20" t="n">
        <v>2.551756</v>
      </c>
      <c r="H35" s="20" t="n">
        <v>2.465734</v>
      </c>
      <c r="I35" s="20" t="n">
        <v>2.373281</v>
      </c>
      <c r="J35" s="20" t="n">
        <v>2.545938</v>
      </c>
      <c r="K35" s="20" t="n">
        <v>2.602183</v>
      </c>
      <c r="L35" s="20" t="n">
        <v>2.631921</v>
      </c>
      <c r="M35" s="20" t="n">
        <v>2.286591</v>
      </c>
      <c r="N35" s="21" t="n"/>
      <c r="O35" s="22" t="inlineStr">
        <is>
          <t>x</t>
        </is>
      </c>
    </row>
    <row r="36">
      <c r="A36" s="8" t="inlineStr">
        <is>
          <t>Revenue per head</t>
        </is>
      </c>
      <c r="B36" s="9" t="n">
        <v>525477.0004050001</v>
      </c>
      <c r="C36" s="9" t="n">
        <v>502542.370762</v>
      </c>
      <c r="D36" s="9" t="n">
        <v>573793.255964</v>
      </c>
      <c r="E36" s="9" t="n">
        <v>599182.090359</v>
      </c>
      <c r="F36" s="9" t="n">
        <v>602306.405336</v>
      </c>
      <c r="G36" s="9" t="n">
        <v>588741.727378</v>
      </c>
      <c r="H36" s="9" t="n">
        <v>566215.69533</v>
      </c>
      <c r="I36" s="9" t="n">
        <v>546294.653421</v>
      </c>
      <c r="J36" s="9" t="n">
        <v>597008.971974</v>
      </c>
      <c r="K36" s="9" t="n">
        <v>623966.03364</v>
      </c>
      <c r="L36" s="9" t="n">
        <v>634728.809826</v>
      </c>
      <c r="M36" s="9" t="n">
        <v>537980.684784</v>
      </c>
      <c r="N36" s="10" t="n"/>
      <c r="O36" s="22" t="inlineStr">
        <is>
          <t>currency per FTE</t>
        </is>
      </c>
    </row>
    <row r="37">
      <c r="A37" s="8" t="inlineStr">
        <is>
          <t>Staff cost per head</t>
        </is>
      </c>
      <c r="B37" s="9" t="n">
        <v>84410.93788300001</v>
      </c>
      <c r="C37" s="9" t="n">
        <v>88728.331166</v>
      </c>
      <c r="D37" s="9" t="n">
        <v>91496.649865</v>
      </c>
      <c r="E37" s="9" t="n">
        <v>90551.695112</v>
      </c>
      <c r="F37" s="9" t="n">
        <v>89161.13269100001</v>
      </c>
      <c r="G37" s="9" t="n">
        <v>93573.86177800001</v>
      </c>
      <c r="H37" s="9" t="n">
        <v>88477.147004</v>
      </c>
      <c r="I37" s="9" t="n">
        <v>87069.217456</v>
      </c>
      <c r="J37" s="9" t="n">
        <v>88764.816316</v>
      </c>
      <c r="K37" s="9" t="n">
        <v>90629.76802600001</v>
      </c>
      <c r="L37" s="9" t="n">
        <v>97901.273174</v>
      </c>
      <c r="M37" s="9" t="n">
        <v>85559.589784</v>
      </c>
      <c r="N37" s="10" t="n"/>
      <c r="O37" s="22" t="inlineStr">
        <is>
          <t>currency per FTE</t>
        </is>
      </c>
    </row>
    <row r="38">
      <c r="A38" s="8" t="inlineStr">
        <is>
          <t>Average price per unit</t>
        </is>
      </c>
      <c r="B38" s="9" t="n">
        <v>1865.300513</v>
      </c>
      <c r="C38" s="9" t="n">
        <v>1859.168331</v>
      </c>
      <c r="D38" s="9" t="n">
        <v>1878.996389</v>
      </c>
      <c r="E38" s="9" t="n">
        <v>1878.604254</v>
      </c>
      <c r="F38" s="9" t="n">
        <v>1877.261816</v>
      </c>
      <c r="G38" s="9" t="n">
        <v>1880.563439</v>
      </c>
      <c r="H38" s="9" t="n">
        <v>1876.693185</v>
      </c>
      <c r="I38" s="9" t="n">
        <v>1906.087304</v>
      </c>
      <c r="J38" s="9" t="n">
        <v>1910.696878</v>
      </c>
      <c r="K38" s="9" t="n">
        <v>1916.843026</v>
      </c>
      <c r="L38" s="9" t="n">
        <v>1947.696271</v>
      </c>
      <c r="M38" s="9" t="n">
        <v>1945.043851</v>
      </c>
      <c r="N38" s="10" t="n"/>
      <c r="O38" s="22" t="inlineStr">
        <is>
          <t>currency per unit</t>
        </is>
      </c>
    </row>
    <row r="39">
      <c r="A39" s="8" t="inlineStr">
        <is>
          <t>Cost to serve per unit</t>
        </is>
      </c>
      <c r="B39" s="9" t="n">
        <v>1624.779292</v>
      </c>
      <c r="C39" s="9" t="n">
        <v>1673.74884</v>
      </c>
      <c r="D39" s="9" t="n">
        <v>1653.043411</v>
      </c>
      <c r="E39" s="9" t="n">
        <v>1642.804577</v>
      </c>
      <c r="F39" s="9" t="n">
        <v>1652.950033</v>
      </c>
      <c r="G39" s="9" t="n">
        <v>1702.014584</v>
      </c>
      <c r="H39" s="9" t="n">
        <v>1660.810324</v>
      </c>
      <c r="I39" s="9" t="n">
        <v>1743.48995</v>
      </c>
      <c r="J39" s="9" t="n">
        <v>1680.822361</v>
      </c>
      <c r="K39" s="9" t="n">
        <v>1713.291761</v>
      </c>
      <c r="L39" s="9" t="n">
        <v>1756.317162</v>
      </c>
      <c r="M39" s="9" t="n">
        <v>1857.961492</v>
      </c>
      <c r="N39" s="10" t="n"/>
      <c r="O39" s="22" t="inlineStr">
        <is>
          <t>currency per unit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0C5B3B"/>
    <outlinePr summaryBelow="1" summaryRight="1"/>
    <pageSetUpPr/>
  </sheetPr>
  <dimension ref="A1:F40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28" customWidth="1" min="3" max="3"/>
    <col width="16" customWidth="1" min="4" max="4"/>
    <col width="22" customWidth="1" min="5" max="5"/>
    <col width="16" customWidth="1" min="6" max="6"/>
  </cols>
  <sheetData>
    <row r="1">
      <c r="A1" s="4" t="inlineStr">
        <is>
          <t>EBITDA bridge - every component, with its driver and owner</t>
        </is>
      </c>
    </row>
    <row r="3">
      <c r="A3" s="6" t="inlineStr">
        <is>
          <t>Comparison</t>
        </is>
      </c>
      <c r="B3" s="7" t="inlineStr">
        <is>
          <t>Component</t>
        </is>
      </c>
      <c r="C3" s="7" t="inlineStr">
        <is>
          <t>Line</t>
        </is>
      </c>
      <c r="D3" s="7" t="inlineStr">
        <is>
          <t>NGN</t>
        </is>
      </c>
      <c r="E3" s="7" t="inlineStr">
        <is>
          <t>Driver</t>
        </is>
      </c>
      <c r="F3" s="7" t="inlineStr">
        <is>
          <t>Owner</t>
        </is>
      </c>
    </row>
    <row r="4">
      <c r="A4" s="23" t="inlineStr">
        <is>
          <t>budget</t>
        </is>
      </c>
      <c r="B4" s="23" t="inlineStr">
        <is>
          <t>price</t>
        </is>
      </c>
      <c r="C4" s="23" t="inlineStr">
        <is>
          <t>revenue</t>
        </is>
      </c>
      <c r="D4" s="20" t="n">
        <v>2708.98</v>
      </c>
      <c r="E4" s="23" t="inlineStr">
        <is>
          <t>average_price</t>
        </is>
      </c>
      <c r="F4" s="23" t="inlineStr">
        <is>
          <t>Sales</t>
        </is>
      </c>
    </row>
    <row r="5">
      <c r="A5" s="23" t="inlineStr">
        <is>
          <t>budget</t>
        </is>
      </c>
      <c r="B5" s="23" t="inlineStr">
        <is>
          <t>volume</t>
        </is>
      </c>
      <c r="C5" s="23" t="inlineStr">
        <is>
          <t>revenue</t>
        </is>
      </c>
      <c r="D5" s="20" t="n">
        <v>-187124127.26</v>
      </c>
      <c r="E5" s="23" t="inlineStr">
        <is>
          <t>unit_volume</t>
        </is>
      </c>
      <c r="F5" s="23" t="inlineStr">
        <is>
          <t>Sales</t>
        </is>
      </c>
    </row>
    <row r="6">
      <c r="A6" s="23" t="inlineStr">
        <is>
          <t>budget</t>
        </is>
      </c>
      <c r="B6" s="23" t="inlineStr">
        <is>
          <t>volume</t>
        </is>
      </c>
      <c r="C6" s="23" t="inlineStr">
        <is>
          <t>cogs_materials</t>
        </is>
      </c>
      <c r="D6" s="20" t="n">
        <v>100835801.77</v>
      </c>
      <c r="E6" s="23" t="inlineStr">
        <is>
          <t>unit_volume</t>
        </is>
      </c>
      <c r="F6" s="23" t="inlineStr">
        <is>
          <t>Procurement</t>
        </is>
      </c>
    </row>
    <row r="7">
      <c r="A7" s="23" t="inlineStr">
        <is>
          <t>budget</t>
        </is>
      </c>
      <c r="B7" s="23" t="inlineStr">
        <is>
          <t>fx_official_move</t>
        </is>
      </c>
      <c r="C7" s="23" t="inlineStr">
        <is>
          <t>cogs_materials</t>
        </is>
      </c>
      <c r="D7" s="20" t="n">
        <v>-802741.25</v>
      </c>
      <c r="E7" s="23" t="inlineStr">
        <is>
          <t>fx_official_rate</t>
        </is>
      </c>
      <c r="F7" s="23" t="inlineStr">
        <is>
          <t>Treasury</t>
        </is>
      </c>
    </row>
    <row r="8">
      <c r="A8" s="23" t="inlineStr">
        <is>
          <t>budget</t>
        </is>
      </c>
      <c r="B8" s="23" t="inlineStr">
        <is>
          <t>fx_gap</t>
        </is>
      </c>
      <c r="C8" s="23" t="inlineStr">
        <is>
          <t>cogs_materials</t>
        </is>
      </c>
      <c r="D8" s="20" t="n">
        <v>-20211435.01</v>
      </c>
      <c r="E8" s="23" t="inlineStr">
        <is>
          <t>fx_effective_rate</t>
        </is>
      </c>
      <c r="F8" s="23" t="inlineStr">
        <is>
          <t>Treasury</t>
        </is>
      </c>
    </row>
    <row r="9">
      <c r="A9" s="23" t="inlineStr">
        <is>
          <t>budget</t>
        </is>
      </c>
      <c r="B9" s="23" t="inlineStr">
        <is>
          <t>unit_cost</t>
        </is>
      </c>
      <c r="C9" s="23" t="inlineStr">
        <is>
          <t>cogs_materials</t>
        </is>
      </c>
      <c r="D9" s="20" t="n">
        <v>-23212873.68</v>
      </c>
      <c r="E9" s="23" t="inlineStr">
        <is>
          <t>cogs_ratio</t>
        </is>
      </c>
      <c r="F9" s="23" t="inlineStr">
        <is>
          <t>Procurement</t>
        </is>
      </c>
    </row>
    <row r="10">
      <c r="A10" s="23" t="inlineStr">
        <is>
          <t>budget</t>
        </is>
      </c>
      <c r="B10" s="23" t="inlineStr">
        <is>
          <t>volume</t>
        </is>
      </c>
      <c r="C10" s="23" t="inlineStr">
        <is>
          <t>cogs_labour</t>
        </is>
      </c>
      <c r="D10" s="20" t="n">
        <v>13162915.81</v>
      </c>
      <c r="E10" s="23" t="inlineStr">
        <is>
          <t>unit_volume</t>
        </is>
      </c>
      <c r="F10" s="23" t="inlineStr">
        <is>
          <t>Operations</t>
        </is>
      </c>
    </row>
    <row r="11">
      <c r="A11" s="23" t="inlineStr">
        <is>
          <t>budget</t>
        </is>
      </c>
      <c r="B11" s="23" t="inlineStr">
        <is>
          <t>unit_cost</t>
        </is>
      </c>
      <c r="C11" s="23" t="inlineStr">
        <is>
          <t>cogs_labour</t>
        </is>
      </c>
      <c r="D11" s="20" t="n">
        <v>-197.96</v>
      </c>
      <c r="E11" s="23" t="inlineStr">
        <is>
          <t>cogs_ratio</t>
        </is>
      </c>
      <c r="F11" s="23" t="inlineStr">
        <is>
          <t>Operations</t>
        </is>
      </c>
    </row>
    <row r="12">
      <c r="A12" s="23" t="inlineStr">
        <is>
          <t>budget</t>
        </is>
      </c>
      <c r="B12" s="23" t="inlineStr">
        <is>
          <t>volume</t>
        </is>
      </c>
      <c r="C12" s="23" t="inlineStr">
        <is>
          <t>cogs_energy</t>
        </is>
      </c>
      <c r="D12" s="20" t="n">
        <v>11249166.29</v>
      </c>
      <c r="E12" s="23" t="inlineStr">
        <is>
          <t>unit_volume</t>
        </is>
      </c>
      <c r="F12" s="23" t="inlineStr">
        <is>
          <t>Operations</t>
        </is>
      </c>
    </row>
    <row r="13">
      <c r="A13" s="23" t="inlineStr">
        <is>
          <t>budget</t>
        </is>
      </c>
      <c r="B13" s="23" t="inlineStr">
        <is>
          <t>unit_cost</t>
        </is>
      </c>
      <c r="C13" s="23" t="inlineStr">
        <is>
          <t>cogs_energy</t>
        </is>
      </c>
      <c r="D13" s="20" t="n">
        <v>-167.58</v>
      </c>
      <c r="E13" s="23" t="inlineStr">
        <is>
          <t>cogs_ratio</t>
        </is>
      </c>
      <c r="F13" s="23" t="inlineStr">
        <is>
          <t>Operations</t>
        </is>
      </c>
    </row>
    <row r="14">
      <c r="A14" s="23" t="inlineStr">
        <is>
          <t>budget</t>
        </is>
      </c>
      <c r="B14" s="23" t="inlineStr">
        <is>
          <t>volume</t>
        </is>
      </c>
      <c r="C14" s="23" t="inlineStr">
        <is>
          <t>cogs_other</t>
        </is>
      </c>
      <c r="D14" s="20" t="n">
        <v>2235953</v>
      </c>
      <c r="E14" s="23" t="inlineStr">
        <is>
          <t>unit_volume</t>
        </is>
      </c>
      <c r="F14" s="23" t="inlineStr">
        <is>
          <t>Operations</t>
        </is>
      </c>
    </row>
    <row r="15">
      <c r="A15" s="23" t="inlineStr">
        <is>
          <t>budget</t>
        </is>
      </c>
      <c r="B15" s="23" t="inlineStr">
        <is>
          <t>unit_cost</t>
        </is>
      </c>
      <c r="C15" s="23" t="inlineStr">
        <is>
          <t>cogs_other</t>
        </is>
      </c>
      <c r="D15" s="20" t="n">
        <v>-32</v>
      </c>
      <c r="E15" s="23" t="inlineStr">
        <is>
          <t>cogs_ratio</t>
        </is>
      </c>
      <c r="F15" s="23" t="inlineStr">
        <is>
          <t>Operations</t>
        </is>
      </c>
    </row>
    <row r="16">
      <c r="A16" s="23" t="inlineStr">
        <is>
          <t>budget</t>
        </is>
      </c>
      <c r="B16" s="23" t="inlineStr">
        <is>
          <t>other</t>
        </is>
      </c>
      <c r="C16" s="23" t="inlineStr">
        <is>
          <t>other_income</t>
        </is>
      </c>
      <c r="D16" s="20" t="n">
        <v>-19428.25</v>
      </c>
      <c r="E16" s="23" t="n"/>
      <c r="F16" s="23" t="inlineStr">
        <is>
          <t>Finance</t>
        </is>
      </c>
    </row>
    <row r="17">
      <c r="A17" s="23" t="inlineStr">
        <is>
          <t>budget</t>
        </is>
      </c>
      <c r="B17" s="23" t="inlineStr">
        <is>
          <t>spend</t>
        </is>
      </c>
      <c r="C17" s="23" t="inlineStr">
        <is>
          <t>opex_selling_distribution</t>
        </is>
      </c>
      <c r="D17" s="20" t="n">
        <v>159777.61</v>
      </c>
      <c r="E17" s="23" t="inlineStr">
        <is>
          <t>opex_ratio</t>
        </is>
      </c>
      <c r="F17" s="23" t="inlineStr">
        <is>
          <t>Sales</t>
        </is>
      </c>
    </row>
    <row r="18">
      <c r="A18" s="23" t="inlineStr">
        <is>
          <t>budget</t>
        </is>
      </c>
      <c r="B18" s="23" t="inlineStr">
        <is>
          <t>spend</t>
        </is>
      </c>
      <c r="C18" s="23" t="inlineStr">
        <is>
          <t>opex_personnel</t>
        </is>
      </c>
      <c r="D18" s="20" t="n">
        <v>-348215.71</v>
      </c>
      <c r="E18" s="23" t="inlineStr">
        <is>
          <t>opex_ratio</t>
        </is>
      </c>
      <c r="F18" s="23" t="inlineStr">
        <is>
          <t>HR</t>
        </is>
      </c>
    </row>
    <row r="19">
      <c r="A19" s="23" t="inlineStr">
        <is>
          <t>budget</t>
        </is>
      </c>
      <c r="B19" s="23" t="inlineStr">
        <is>
          <t>spend</t>
        </is>
      </c>
      <c r="C19" s="23" t="inlineStr">
        <is>
          <t>opex_admin</t>
        </is>
      </c>
      <c r="D19" s="20" t="n">
        <v>194314.54</v>
      </c>
      <c r="E19" s="23" t="inlineStr">
        <is>
          <t>opex_ratio</t>
        </is>
      </c>
      <c r="F19" s="23" t="inlineStr">
        <is>
          <t>Finance</t>
        </is>
      </c>
    </row>
    <row r="20">
      <c r="A20" s="23" t="inlineStr">
        <is>
          <t>budget</t>
        </is>
      </c>
      <c r="B20" s="23" t="inlineStr">
        <is>
          <t>spend</t>
        </is>
      </c>
      <c r="C20" s="23" t="inlineStr">
        <is>
          <t>opex_maintenance</t>
        </is>
      </c>
      <c r="D20" s="20" t="n">
        <v>-201359.54</v>
      </c>
      <c r="E20" s="23" t="inlineStr">
        <is>
          <t>opex_ratio</t>
        </is>
      </c>
      <c r="F20" s="23" t="inlineStr">
        <is>
          <t>Operations</t>
        </is>
      </c>
    </row>
    <row r="21">
      <c r="A21" s="23" t="inlineStr">
        <is>
          <t>budget</t>
        </is>
      </c>
      <c r="B21" s="23" t="inlineStr">
        <is>
          <t>spend</t>
        </is>
      </c>
      <c r="C21" s="23" t="inlineStr">
        <is>
          <t>opex_other</t>
        </is>
      </c>
      <c r="D21" s="20" t="n">
        <v>-14330.45</v>
      </c>
      <c r="E21" s="23" t="inlineStr">
        <is>
          <t>opex_ratio</t>
        </is>
      </c>
      <c r="F21" s="23" t="inlineStr">
        <is>
          <t>Finance</t>
        </is>
      </c>
    </row>
    <row r="22">
      <c r="A22" s="23" t="inlineStr">
        <is>
          <t>run_rate</t>
        </is>
      </c>
      <c r="B22" s="23" t="inlineStr">
        <is>
          <t>price</t>
        </is>
      </c>
      <c r="C22" s="23" t="inlineStr">
        <is>
          <t>revenue</t>
        </is>
      </c>
      <c r="D22" s="20" t="n">
        <v>9938811.699999999</v>
      </c>
      <c r="E22" s="23" t="inlineStr">
        <is>
          <t>average_price</t>
        </is>
      </c>
      <c r="F22" s="23" t="inlineStr">
        <is>
          <t>Sales</t>
        </is>
      </c>
    </row>
    <row r="23">
      <c r="A23" s="23" t="inlineStr">
        <is>
          <t>run_rate</t>
        </is>
      </c>
      <c r="B23" s="23" t="inlineStr">
        <is>
          <t>volume</t>
        </is>
      </c>
      <c r="C23" s="23" t="inlineStr">
        <is>
          <t>revenue</t>
        </is>
      </c>
      <c r="D23" s="20" t="n">
        <v>18066716.68</v>
      </c>
      <c r="E23" s="23" t="inlineStr">
        <is>
          <t>unit_volume</t>
        </is>
      </c>
      <c r="F23" s="23" t="inlineStr">
        <is>
          <t>Sales</t>
        </is>
      </c>
    </row>
    <row r="24">
      <c r="A24" s="23" t="inlineStr">
        <is>
          <t>run_rate</t>
        </is>
      </c>
      <c r="B24" s="23" t="inlineStr">
        <is>
          <t>volume</t>
        </is>
      </c>
      <c r="C24" s="23" t="inlineStr">
        <is>
          <t>cogs_materials</t>
        </is>
      </c>
      <c r="D24" s="20" t="n">
        <v>-9652871.49</v>
      </c>
      <c r="E24" s="23" t="inlineStr">
        <is>
          <t>unit_volume</t>
        </is>
      </c>
      <c r="F24" s="23" t="inlineStr">
        <is>
          <t>Procurement</t>
        </is>
      </c>
    </row>
    <row r="25">
      <c r="A25" s="23" t="inlineStr">
        <is>
          <t>run_rate</t>
        </is>
      </c>
      <c r="B25" s="23" t="inlineStr">
        <is>
          <t>fx_official_move</t>
        </is>
      </c>
      <c r="C25" s="23" t="inlineStr">
        <is>
          <t>cogs_materials</t>
        </is>
      </c>
      <c r="D25" s="20" t="n">
        <v>16632025.5</v>
      </c>
      <c r="E25" s="23" t="inlineStr">
        <is>
          <t>fx_official_rate</t>
        </is>
      </c>
      <c r="F25" s="23" t="inlineStr">
        <is>
          <t>Treasury</t>
        </is>
      </c>
    </row>
    <row r="26">
      <c r="A26" s="23" t="inlineStr">
        <is>
          <t>run_rate</t>
        </is>
      </c>
      <c r="B26" s="23" t="inlineStr">
        <is>
          <t>fx_gap</t>
        </is>
      </c>
      <c r="C26" s="23" t="inlineStr">
        <is>
          <t>cogs_materials</t>
        </is>
      </c>
      <c r="D26" s="20" t="n">
        <v>-14043668.4</v>
      </c>
      <c r="E26" s="23" t="inlineStr">
        <is>
          <t>fx_effective_rate</t>
        </is>
      </c>
      <c r="F26" s="23" t="inlineStr">
        <is>
          <t>Treasury</t>
        </is>
      </c>
    </row>
    <row r="27">
      <c r="A27" s="23" t="inlineStr">
        <is>
          <t>run_rate</t>
        </is>
      </c>
      <c r="B27" s="23" t="inlineStr">
        <is>
          <t>unit_cost</t>
        </is>
      </c>
      <c r="C27" s="23" t="inlineStr">
        <is>
          <t>cogs_materials</t>
        </is>
      </c>
      <c r="D27" s="20" t="n">
        <v>-23590474.65</v>
      </c>
      <c r="E27" s="23" t="inlineStr">
        <is>
          <t>cogs_ratio</t>
        </is>
      </c>
      <c r="F27" s="23" t="inlineStr">
        <is>
          <t>Procurement</t>
        </is>
      </c>
    </row>
    <row r="28">
      <c r="A28" s="23" t="inlineStr">
        <is>
          <t>run_rate</t>
        </is>
      </c>
      <c r="B28" s="23" t="inlineStr">
        <is>
          <t>volume</t>
        </is>
      </c>
      <c r="C28" s="23" t="inlineStr">
        <is>
          <t>cogs_labour</t>
        </is>
      </c>
      <c r="D28" s="20" t="n">
        <v>-1286354.06</v>
      </c>
      <c r="E28" s="23" t="inlineStr">
        <is>
          <t>unit_volume</t>
        </is>
      </c>
      <c r="F28" s="23" t="inlineStr">
        <is>
          <t>Operations</t>
        </is>
      </c>
    </row>
    <row r="29">
      <c r="A29" s="23" t="inlineStr">
        <is>
          <t>run_rate</t>
        </is>
      </c>
      <c r="B29" s="23" t="inlineStr">
        <is>
          <t>unit_cost</t>
        </is>
      </c>
      <c r="C29" s="23" t="inlineStr">
        <is>
          <t>cogs_labour</t>
        </is>
      </c>
      <c r="D29" s="20" t="n">
        <v>-274129.96</v>
      </c>
      <c r="E29" s="23" t="inlineStr">
        <is>
          <t>cogs_ratio</t>
        </is>
      </c>
      <c r="F29" s="23" t="inlineStr">
        <is>
          <t>Operations</t>
        </is>
      </c>
    </row>
    <row r="30">
      <c r="A30" s="23" t="inlineStr">
        <is>
          <t>run_rate</t>
        </is>
      </c>
      <c r="B30" s="23" t="inlineStr">
        <is>
          <t>volume</t>
        </is>
      </c>
      <c r="C30" s="23" t="inlineStr">
        <is>
          <t>cogs_energy</t>
        </is>
      </c>
      <c r="D30" s="20" t="n">
        <v>-1110360.98</v>
      </c>
      <c r="E30" s="23" t="inlineStr">
        <is>
          <t>unit_volume</t>
        </is>
      </c>
      <c r="F30" s="23" t="inlineStr">
        <is>
          <t>Operations</t>
        </is>
      </c>
    </row>
    <row r="31">
      <c r="A31" s="23" t="inlineStr">
        <is>
          <t>run_rate</t>
        </is>
      </c>
      <c r="B31" s="23" t="inlineStr">
        <is>
          <t>unit_cost</t>
        </is>
      </c>
      <c r="C31" s="23" t="inlineStr">
        <is>
          <t>cogs_energy</t>
        </is>
      </c>
      <c r="D31" s="20" t="n">
        <v>-457986.95</v>
      </c>
      <c r="E31" s="23" t="inlineStr">
        <is>
          <t>cogs_ratio</t>
        </is>
      </c>
      <c r="F31" s="23" t="inlineStr">
        <is>
          <t>Operations</t>
        </is>
      </c>
    </row>
    <row r="32">
      <c r="A32" s="23" t="inlineStr">
        <is>
          <t>run_rate</t>
        </is>
      </c>
      <c r="B32" s="23" t="inlineStr">
        <is>
          <t>volume</t>
        </is>
      </c>
      <c r="C32" s="23" t="inlineStr">
        <is>
          <t>cogs_other</t>
        </is>
      </c>
      <c r="D32" s="20" t="n">
        <v>-216408.41</v>
      </c>
      <c r="E32" s="23" t="inlineStr">
        <is>
          <t>unit_volume</t>
        </is>
      </c>
      <c r="F32" s="23" t="inlineStr">
        <is>
          <t>Operations</t>
        </is>
      </c>
    </row>
    <row r="33">
      <c r="A33" s="23" t="inlineStr">
        <is>
          <t>run_rate</t>
        </is>
      </c>
      <c r="B33" s="23" t="inlineStr">
        <is>
          <t>unit_cost</t>
        </is>
      </c>
      <c r="C33" s="23" t="inlineStr">
        <is>
          <t>cogs_other</t>
        </is>
      </c>
      <c r="D33" s="20" t="n">
        <v>-66500.64999999999</v>
      </c>
      <c r="E33" s="23" t="inlineStr">
        <is>
          <t>cogs_ratio</t>
        </is>
      </c>
      <c r="F33" s="23" t="inlineStr">
        <is>
          <t>Operations</t>
        </is>
      </c>
    </row>
    <row r="34">
      <c r="A34" s="23" t="inlineStr">
        <is>
          <t>run_rate</t>
        </is>
      </c>
      <c r="B34" s="23" t="inlineStr">
        <is>
          <t>other</t>
        </is>
      </c>
      <c r="C34" s="23" t="inlineStr">
        <is>
          <t>other_income</t>
        </is>
      </c>
      <c r="D34" s="20" t="n">
        <v>-120734.54</v>
      </c>
      <c r="E34" s="23" t="n"/>
      <c r="F34" s="23" t="inlineStr">
        <is>
          <t>Finance</t>
        </is>
      </c>
    </row>
    <row r="35">
      <c r="A35" s="23" t="inlineStr">
        <is>
          <t>run_rate</t>
        </is>
      </c>
      <c r="B35" s="23" t="inlineStr">
        <is>
          <t>spend</t>
        </is>
      </c>
      <c r="C35" s="23" t="inlineStr">
        <is>
          <t>opex_selling_distribution</t>
        </is>
      </c>
      <c r="D35" s="20" t="n">
        <v>-1227986.86</v>
      </c>
      <c r="E35" s="23" t="inlineStr">
        <is>
          <t>opex_ratio</t>
        </is>
      </c>
      <c r="F35" s="23" t="inlineStr">
        <is>
          <t>Sales</t>
        </is>
      </c>
    </row>
    <row r="36">
      <c r="A36" s="23" t="inlineStr">
        <is>
          <t>run_rate</t>
        </is>
      </c>
      <c r="B36" s="23" t="inlineStr">
        <is>
          <t>spend</t>
        </is>
      </c>
      <c r="C36" s="23" t="inlineStr">
        <is>
          <t>opex_personnel</t>
        </is>
      </c>
      <c r="D36" s="20" t="n">
        <v>-347624.17</v>
      </c>
      <c r="E36" s="23" t="inlineStr">
        <is>
          <t>opex_ratio</t>
        </is>
      </c>
      <c r="F36" s="23" t="inlineStr">
        <is>
          <t>HR</t>
        </is>
      </c>
    </row>
    <row r="37">
      <c r="A37" s="23" t="inlineStr">
        <is>
          <t>run_rate</t>
        </is>
      </c>
      <c r="B37" s="23" t="inlineStr">
        <is>
          <t>spend</t>
        </is>
      </c>
      <c r="C37" s="23" t="inlineStr">
        <is>
          <t>opex_admin</t>
        </is>
      </c>
      <c r="D37" s="20" t="n">
        <v>61987.81</v>
      </c>
      <c r="E37" s="23" t="inlineStr">
        <is>
          <t>opex_ratio</t>
        </is>
      </c>
      <c r="F37" s="23" t="inlineStr">
        <is>
          <t>Finance</t>
        </is>
      </c>
    </row>
    <row r="38">
      <c r="A38" s="23" t="inlineStr">
        <is>
          <t>run_rate</t>
        </is>
      </c>
      <c r="B38" s="23" t="inlineStr">
        <is>
          <t>spend</t>
        </is>
      </c>
      <c r="C38" s="23" t="inlineStr">
        <is>
          <t>opex_maintenance</t>
        </is>
      </c>
      <c r="D38" s="20" t="n">
        <v>-70313.35000000001</v>
      </c>
      <c r="E38" s="23" t="inlineStr">
        <is>
          <t>opex_ratio</t>
        </is>
      </c>
      <c r="F38" s="23" t="inlineStr">
        <is>
          <t>Operations</t>
        </is>
      </c>
    </row>
    <row r="39">
      <c r="A39" s="23" t="inlineStr">
        <is>
          <t>run_rate</t>
        </is>
      </c>
      <c r="B39" s="23" t="inlineStr">
        <is>
          <t>spend</t>
        </is>
      </c>
      <c r="C39" s="23" t="inlineStr">
        <is>
          <t>opex_other</t>
        </is>
      </c>
      <c r="D39" s="20" t="n">
        <v>-20220.42</v>
      </c>
      <c r="E39" s="23" t="inlineStr">
        <is>
          <t>opex_ratio</t>
        </is>
      </c>
      <c r="F39" s="23" t="inlineStr">
        <is>
          <t>Finance</t>
        </is>
      </c>
    </row>
    <row r="40">
      <c r="A40" s="23" t="inlineStr">
        <is>
          <t>run_rate</t>
        </is>
      </c>
      <c r="B40" s="23" t="inlineStr">
        <is>
          <t>rounding</t>
        </is>
      </c>
      <c r="C40" s="23" t="n"/>
      <c r="D40" s="20" t="n">
        <v>-0.04</v>
      </c>
      <c r="E40" s="23" t="n"/>
      <c r="F40" s="23" t="inlineStr">
        <is>
          <t>Finance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0C5B3B"/>
    <outlinePr summaryBelow="1" summaryRight="1"/>
    <pageSetUpPr/>
  </sheetPr>
  <dimension ref="A1:I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13" customWidth="1" min="3" max="3"/>
    <col width="13" customWidth="1" min="4" max="4"/>
    <col width="10" customWidth="1" min="5" max="5"/>
    <col width="14" customWidth="1" min="6" max="6"/>
    <col width="8" customWidth="1" min="7" max="7"/>
    <col width="46" customWidth="1" min="8" max="8"/>
    <col width="46" customWidth="1" min="9" max="9"/>
  </cols>
  <sheetData>
    <row r="1">
      <c r="A1" s="4" t="inlineStr">
        <is>
          <t>Ranked, owned, measured</t>
        </is>
      </c>
    </row>
    <row r="3">
      <c r="A3" s="6" t="inlineStr">
        <is>
          <t>#</t>
        </is>
      </c>
      <c r="B3" s="7" t="inlineStr">
        <is>
          <t>Action</t>
        </is>
      </c>
      <c r="C3" s="7" t="inlineStr">
        <is>
          <t>Low</t>
        </is>
      </c>
      <c r="D3" s="7" t="inlineStr">
        <is>
          <t>High</t>
        </is>
      </c>
      <c r="E3" s="7" t="inlineStr">
        <is>
          <t>Effort</t>
        </is>
      </c>
      <c r="F3" s="7" t="inlineStr">
        <is>
          <t>Owner</t>
        </is>
      </c>
      <c r="G3" s="7" t="inlineStr">
        <is>
          <t>Days</t>
        </is>
      </c>
      <c r="H3" s="7" t="inlineStr">
        <is>
          <t>Assumption</t>
        </is>
      </c>
      <c r="I3" s="7" t="inlineStr">
        <is>
          <t>How we will know</t>
        </is>
      </c>
    </row>
    <row r="4">
      <c r="A4" s="3" t="n">
        <v>1</v>
      </c>
      <c r="B4" s="3" t="inlineStr">
        <is>
          <t>Close the volume shortfall against budget on Revenue: NGN 187,124,127 of revenue</t>
        </is>
      </c>
      <c r="C4" s="24" t="n">
        <v>18712412.73</v>
      </c>
      <c r="D4" s="24" t="n">
        <v>56137238.18</v>
      </c>
      <c r="E4" s="3" t="inlineStr">
        <is>
          <t>high</t>
        </is>
      </c>
      <c r="F4" s="3" t="inlineStr">
        <is>
          <t>Sales</t>
        </is>
      </c>
      <c r="G4" s="3" t="n">
        <v>90</v>
      </c>
      <c r="H4" s="3" t="inlineStr">
        <is>
          <t>the shortfall is demand or execution, not capacity; the budget volume was achievable</t>
        </is>
      </c>
      <c r="I4" s="3" t="inlineStr">
        <is>
          <t>monthly volume in the operational upload against the budget volume, over the next three months</t>
        </is>
      </c>
    </row>
    <row r="5">
      <c r="A5" s="3" t="n">
        <v>2</v>
      </c>
      <c r="B5" s="3" t="inlineStr">
        <is>
          <t>Test a 1% price move on the highest-leverage driver, Average price per unit: worth NGN 1,248,115 of EBITDA a month</t>
        </is>
      </c>
      <c r="C5" s="24" t="n">
        <v>7488691.14</v>
      </c>
      <c r="D5" s="24" t="n">
        <v>14977382.28</v>
      </c>
      <c r="E5" s="3" t="inlineStr">
        <is>
          <t>medium</t>
        </is>
      </c>
      <c r="F5" s="3" t="inlineStr">
        <is>
          <t>Sales</t>
        </is>
      </c>
      <c r="G5" s="3" t="n">
        <v>45</v>
      </c>
      <c r="H5" s="3" t="inlineStr">
        <is>
          <t>volume does not fall by more than the price gain; to be tested on one segment first</t>
        </is>
      </c>
      <c r="I5" s="3" t="inlineStr">
        <is>
          <t>average price per unit and volume in the operational upload, next three months, against the trailing three</t>
        </is>
      </c>
    </row>
    <row r="6">
      <c r="A6" s="3" t="n">
        <v>3</v>
      </c>
      <c r="B6" s="3" t="inlineStr">
        <is>
          <t>Renegotiate or re-source Cost of sales - materials: the unit cost ran NGN 23,212,874 above budget over the period</t>
        </is>
      </c>
      <c r="C6" s="24" t="n">
        <v>5803218.42</v>
      </c>
      <c r="D6" s="24" t="n">
        <v>11606436.84</v>
      </c>
      <c r="E6" s="3" t="inlineStr">
        <is>
          <t>medium</t>
        </is>
      </c>
      <c r="F6" s="3" t="inlineStr">
        <is>
          <t>Procurement</t>
        </is>
      </c>
      <c r="G6" s="3" t="n">
        <v>60</v>
      </c>
      <c r="H6" s="3" t="inlineStr">
        <is>
          <t>the adverse unit cost is a supplier price effect, not a change in specification or quality</t>
        </is>
      </c>
      <c r="I6" s="3" t="inlineStr">
        <is>
          <t>Cost of sales - materials per unit of output in the next three months' trial balances, against the budget unit cost</t>
        </is>
      </c>
    </row>
    <row r="7">
      <c r="A7" s="3" t="n">
        <v>4</v>
      </c>
      <c r="B7" s="3" t="inlineStr">
        <is>
          <t>Reduce the official-versus-effective FX gap on Cost of sales - materials: NGN 20,211,435 was paid above the official rate</t>
        </is>
      </c>
      <c r="C7" s="24" t="n">
        <v>4042287</v>
      </c>
      <c r="D7" s="24" t="n">
        <v>10105717.51</v>
      </c>
      <c r="E7" s="3" t="inlineStr">
        <is>
          <t>high</t>
        </is>
      </c>
      <c r="F7" s="3" t="inlineStr">
        <is>
          <t>Treasury</t>
        </is>
      </c>
      <c r="G7" s="3" t="n">
        <v>90</v>
      </c>
      <c r="H7" s="3" t="inlineStr">
        <is>
          <t>a larger share of the currency need can be met at or near the official rate through documented import channels</t>
        </is>
      </c>
      <c r="I7" s="3" t="inlineStr">
        <is>
          <t>fx_gap component of the bridge for Cost of sales - materials, month by month, against the period average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0C5B3B"/>
    <outlinePr summaryBelow="1" summaryRight="1"/>
    <pageSetUpPr/>
  </sheetPr>
  <dimension ref="A1:C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4" customWidth="1" min="2" max="2"/>
    <col width="52" customWidth="1" min="3" max="3"/>
  </cols>
  <sheetData>
    <row r="1">
      <c r="A1" s="4" t="inlineStr">
        <is>
          <t>Every default the engine substituted</t>
        </is>
      </c>
    </row>
    <row r="2">
      <c r="A2" s="5" t="inlineStr">
        <is>
          <t>An ASSUMED figure is not the client's. Each one names what replaces it.</t>
        </is>
      </c>
    </row>
    <row r="4">
      <c r="A4" s="6" t="inlineStr">
        <is>
          <t>Assumption</t>
        </is>
      </c>
      <c r="B4" s="7" t="inlineStr">
        <is>
          <t>Source</t>
        </is>
      </c>
      <c r="C4" s="7" t="inlineStr">
        <is>
          <t>Replaced when</t>
        </is>
      </c>
    </row>
    <row r="5">
      <c r="A5" s="25" t="inlineStr">
        <is>
          <t>seasonality_monthly_index</t>
        </is>
      </c>
      <c r="B5" s="3" t="inlineStr">
        <is>
          <t>Generic pack: no industry profile exists, so the index is flat. Replaced by the client's own history at 24 months.</t>
        </is>
      </c>
      <c r="C5" s="3" t="inlineStr">
        <is>
          <t>replaced automatically once there are 12 more month(s) of trial balance (have 12, need 24)</t>
        </is>
      </c>
    </row>
    <row r="7">
      <c r="A7" s="26" t="inlineStr">
        <is>
          <t>What would sharpen this pack</t>
        </is>
      </c>
    </row>
    <row r="8">
      <c r="A8" s="3" t="inlineStr">
        <is>
          <t>Seasonality: one year of history, so a one-off in any month reads as seasonality; a second year of trial balances settles it</t>
        </is>
      </c>
    </row>
    <row r="9">
      <c r="A9" s="3" t="inlineStr">
        <is>
          <t>Trade receivables - days: measured from the client's own trailing actuals; a policy figure from the client replaces the measurement</t>
        </is>
      </c>
    </row>
    <row r="10">
      <c r="A10" s="3" t="inlineStr">
        <is>
          <t>Inventory - days: measured from the client's own trailing actuals; a policy figure from the client replaces the measurement</t>
        </is>
      </c>
    </row>
    <row r="11">
      <c r="A11" s="3" t="inlineStr">
        <is>
          <t>Trade payables - days: measured from the client's own trailing actuals; a policy figure from the client replaces the measurement</t>
        </is>
      </c>
    </row>
    <row r="12">
      <c r="A12" s="3" t="inlineStr">
        <is>
          <t>Remaining useful life: measured from the client's own trailing actuals; a policy figure from the client replaces the measurement</t>
        </is>
      </c>
    </row>
    <row r="13">
      <c r="A13" s="3" t="inlineStr">
        <is>
          <t>Cost of debt: measured from the client's own trailing actuals; a policy figure from the client replaces the measurement</t>
        </is>
      </c>
    </row>
    <row r="14">
      <c r="A14" s="3" t="inlineStr">
        <is>
          <t>Retained for the month: no dividend assumption supplied, so the budget retains everything</t>
        </is>
      </c>
    </row>
    <row r="15">
      <c r="A15" s="3" t="inlineStr">
        <is>
          <t>Other current assets, Other current liabilities: held at the last actual balance - no driver is declared for these lines, so they do not move with the business</t>
        </is>
      </c>
    </row>
    <row r="16">
      <c r="A16" s="3" t="inlineStr">
        <is>
          <t>Opening balance sheet: the trial balance is out by 900,626 NGN before the budget starts, and the budget carries that forward rather than plugging it</t>
        </is>
      </c>
    </row>
  </sheetData>
  <mergeCells count="9">
    <mergeCell ref="A10:C10"/>
    <mergeCell ref="A13:C13"/>
    <mergeCell ref="A11:C11"/>
    <mergeCell ref="A8:C8"/>
    <mergeCell ref="A14:C14"/>
    <mergeCell ref="A9:C9"/>
    <mergeCell ref="A12:C12"/>
    <mergeCell ref="A16:C16"/>
    <mergeCell ref="A15:C1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0C5B3B"/>
    <outlinePr summaryBelow="1" summaryRight="1"/>
    <pageSetUpPr/>
  </sheetPr>
  <dimension ref="A1:C1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68" customWidth="1" min="2" max="2"/>
    <col width="52" customWidth="1" min="3" max="3"/>
  </cols>
  <sheetData>
    <row r="1">
      <c r="A1" s="4" t="inlineStr">
        <is>
          <t>Everything NOT AVAILABLE, and the file that would fill it</t>
        </is>
      </c>
    </row>
    <row r="3">
      <c r="A3" s="6" t="inlineStr">
        <is>
          <t>Field</t>
        </is>
      </c>
      <c r="B3" s="7" t="inlineStr">
        <is>
          <t>Why it is not available</t>
        </is>
      </c>
      <c r="C3" s="7" t="inlineStr">
        <is>
          <t>Upload this</t>
        </is>
      </c>
    </row>
    <row r="4">
      <c r="A4" s="3" t="inlineStr">
        <is>
          <t>bridge prior_year</t>
        </is>
      </c>
      <c r="B4" s="3" t="inlineStr">
        <is>
          <t>Actual vs Prior Year bridge is OFF: no month has its prior-year month in the data</t>
        </is>
      </c>
      <c r="C4" s="3" t="inlineStr">
        <is>
          <t>trial_balance/&lt;the same months a year earlier&gt;</t>
        </is>
      </c>
    </row>
    <row r="5">
      <c r="A5" s="3" t="inlineStr">
        <is>
          <t>cost_centre_budget</t>
        </is>
      </c>
      <c r="B5" s="3" t="inlineStr">
        <is>
          <t>the trial balance carries no cost-centre dimension</t>
        </is>
      </c>
      <c r="C5" s="3" t="inlineStr">
        <is>
          <t>trial_balance/&lt;a cost centre column&gt;</t>
        </is>
      </c>
    </row>
    <row r="6">
      <c r="A6" s="3" t="inlineStr">
        <is>
          <t>actual_vs_prior_year_bridge</t>
        </is>
      </c>
      <c r="B6" s="3" t="inlineStr">
        <is>
          <t>Actual vs Prior Year bridge is OFF: year-on-year unavailable until a month and its prior-year month are both present. Have: 0 month(s) with the same month a year earlier.</t>
        </is>
      </c>
      <c r="C6" s="3" t="inlineStr">
        <is>
          <t>trial balances for the same months a year earlier (13+ months in all)</t>
        </is>
      </c>
    </row>
    <row r="7">
      <c r="A7" s="3" t="inlineStr">
        <is>
          <t>yield_efficiency_variance</t>
        </is>
      </c>
      <c r="B7" s="3" t="inlineStr">
        <is>
          <t>Yield &amp; efficiency variance is OFF: folded into unexplained, flagged. Have: pack declares none of yield, efficiency; no such dimension in the pack.</t>
        </is>
      </c>
      <c r="C7" s="3" t="inlineStr">
        <is>
          <t>a pack that declares one of yield, efficiency</t>
        </is>
      </c>
    </row>
    <row r="8">
      <c r="A8" s="3" t="inlineStr">
        <is>
          <t>seasonality_in_outlook</t>
        </is>
      </c>
      <c r="B8" s="3" t="inlineStr">
        <is>
          <t>Seasonality in the outlook is DEGRADED: pack default profile, flagged ASSUMED. Have: 12 month(s) of trial balance.</t>
        </is>
      </c>
      <c r="C8" s="3" t="inlineStr">
        <is>
          <t>12 more month(s) of trial balance (have 12, need 24)</t>
        </is>
      </c>
    </row>
    <row r="9">
      <c r="A9" s="3" t="inlineStr">
        <is>
          <t>driver_elasticities_from_history</t>
        </is>
      </c>
      <c r="B9" s="3" t="inlineStr">
        <is>
          <t>Driver elasticities from history is DEGRADED: the Generic (any business) pack ships no default elasticities, so drivers are excluded from the driver tree and said so, rather than given a weak number. Have: 12 month(s) of trial balance; 12 month(s) of volume.</t>
        </is>
      </c>
      <c r="C9" s="3" t="inlineStr">
        <is>
          <t>6 more month(s) of trial balance (have 12, need 18) and 6 more month(s) of volume (have 12, need 18)</t>
        </is>
      </c>
    </row>
    <row r="10">
      <c r="A10" s="3" t="inlineStr">
        <is>
          <t>forecast_scorecard</t>
        </is>
      </c>
      <c r="B10" s="3" t="inlineStr">
        <is>
          <t>Forecast scorecard is DEGRADED: builds - accumulates from first use. Have: 1 forecast cycle(s) stored.</t>
        </is>
      </c>
      <c r="C10" s="3" t="inlineStr">
        <is>
          <t>1 more forecast cycle(s) inside the app</t>
        </is>
      </c>
    </row>
    <row r="11">
      <c r="A11" s="3" t="inlineStr">
        <is>
          <t>forecast_scorecard Demo Foods Ltd</t>
        </is>
      </c>
      <c r="B11" s="3" t="inlineStr">
        <is>
          <t>1 cycle(s) stored but none has a forecast month with an actual yet; the scorecard accumulates from first use</t>
        </is>
      </c>
      <c r="C11" s="3" t="inlineStr">
        <is>
          <t>trial_balance/&lt;the months after the earliest stored forecast&gt;</t>
        </is>
      </c>
    </row>
    <row r="12">
      <c r="A12" s="3" t="inlineStr">
        <is>
          <t>ledger 2025-12-31 recover_volume 30d outcome</t>
        </is>
      </c>
      <c r="B12" s="3" t="inlineStr">
        <is>
          <t>0 of 1 month(s) after 2025-12-31 in the data</t>
        </is>
      </c>
      <c r="C12" s="3" t="inlineStr">
        <is>
          <t>trial_balance/&lt;the months after the decision&gt;</t>
        </is>
      </c>
    </row>
    <row r="13">
      <c r="A13" s="3" t="inlineStr">
        <is>
          <t>ledger 2025-12-31 recover_volume 90d outcome</t>
        </is>
      </c>
      <c r="B13" s="3" t="inlineStr">
        <is>
          <t>0 of 3 month(s) after 2025-12-31 in the data</t>
        </is>
      </c>
      <c r="C13" s="3" t="inlineStr">
        <is>
          <t>trial_balance/&lt;the months after the decision&gt;</t>
        </is>
      </c>
    </row>
    <row r="14">
      <c r="A14" s="3" t="inlineStr">
        <is>
          <t>ledger 2025-12-31 recover_volume 180d outcome</t>
        </is>
      </c>
      <c r="B14" s="3" t="inlineStr">
        <is>
          <t>0 of 6 month(s) after 2025-12-31 in the data</t>
        </is>
      </c>
      <c r="C14" s="3" t="inlineStr">
        <is>
          <t>trial_balance/&lt;the months after the decision&gt;</t>
        </is>
      </c>
    </row>
    <row r="15">
      <c r="A15" s="3" t="inlineStr">
        <is>
          <t>ledger 2025-12-31 price_review 30d outcome</t>
        </is>
      </c>
      <c r="B15" s="3" t="inlineStr">
        <is>
          <t>0 of 1 month(s) of the driver after 2025-12-31</t>
        </is>
      </c>
      <c r="C15" s="3" t="inlineStr">
        <is>
          <t>trial_balance/&lt;the months after the decision&gt;</t>
        </is>
      </c>
    </row>
    <row r="16">
      <c r="A16" s="3" t="inlineStr">
        <is>
          <t>ledger 2025-12-31 price_review 90d outcome</t>
        </is>
      </c>
      <c r="B16" s="3" t="inlineStr">
        <is>
          <t>0 of 3 month(s) of the driver after 2025-12-31</t>
        </is>
      </c>
      <c r="C16" s="3" t="inlineStr">
        <is>
          <t>trial_balance/&lt;the months after the decision&gt;</t>
        </is>
      </c>
    </row>
    <row r="17">
      <c r="A17" s="3" t="inlineStr">
        <is>
          <t>capex Demo Foods Ltd</t>
        </is>
      </c>
      <c r="B17" s="3" t="inlineStr">
        <is>
          <t>capital expenditure is not in the trial balance movements; the cash outlook excludes it</t>
        </is>
      </c>
      <c r="C17" s="3" t="inlineStr">
        <is>
          <t>intake.yaml capex_plan (not yet supported) or the fixed-asset register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2026-09-21T12:13:54Z</dcterms:created>
  <dcterms:modified xsi:type="dcterms:W3CDTF">2026-09-21T12:13:54Z</dcterms:modified>
</cp:coreProperties>
</file>